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zaltinto\Downloads\"/>
    </mc:Choice>
  </mc:AlternateContent>
  <xr:revisionPtr revIDLastSave="0" documentId="8_{8854B874-368F-4BB4-8424-43ECAE7BC367}" xr6:coauthVersionLast="47" xr6:coauthVersionMax="47" xr10:uidLastSave="{00000000-0000-0000-0000-000000000000}"/>
  <workbookProtection lockStructure="1"/>
  <bookViews>
    <workbookView xWindow="3540" yWindow="2800" windowWidth="14440" windowHeight="7370" xr2:uid="{711FD6F4-3E33-4A40-89CB-FF8F475EF58B}"/>
  </bookViews>
  <sheets>
    <sheet name="Elective Checklis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1" l="1"/>
  <c r="B47" i="1"/>
  <c r="B32" i="1"/>
  <c r="C47" i="1"/>
  <c r="B45" i="1"/>
  <c r="B36" i="1"/>
  <c r="E36" i="1" s="1"/>
  <c r="B31" i="1"/>
  <c r="C38" i="1"/>
  <c r="C32" i="1"/>
  <c r="C22" i="1"/>
  <c r="E44" i="1"/>
  <c r="E43" i="1"/>
  <c r="E42" i="1"/>
  <c r="E41" i="1"/>
  <c r="E29" i="1"/>
  <c r="E28" i="1"/>
  <c r="E27" i="1"/>
  <c r="E26" i="1"/>
  <c r="E25" i="1"/>
  <c r="E20" i="1"/>
  <c r="E19" i="1"/>
  <c r="E18" i="1"/>
  <c r="E17" i="1"/>
  <c r="B38" i="1" a="1"/>
  <c r="B38" i="1" s="1"/>
  <c r="B35" i="1"/>
  <c r="E35" i="1" s="1"/>
  <c r="D47" i="1" l="1"/>
  <c r="D38" i="1"/>
  <c r="E30" i="1"/>
  <c r="E32" i="1" s="1"/>
  <c r="E47" i="1"/>
  <c r="E38" i="1"/>
  <c r="E22" i="1"/>
  <c r="D22" i="1"/>
  <c r="D3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<sst xmlns="http://schemas.openxmlformats.org/spreadsheetml/2006/main" count="186" uniqueCount="62">
  <si>
    <t>BCOM Elective Checklist</t>
  </si>
  <si>
    <t>Non-Commerce Upper Level (300- or 400-level courses)</t>
  </si>
  <si>
    <t>Upper Level Course 1</t>
  </si>
  <si>
    <t>Upper Level Course 2</t>
  </si>
  <si>
    <t>Upper Level Course 3</t>
  </si>
  <si>
    <t>Upper Level Course 4</t>
  </si>
  <si>
    <t>Any Level Course 1</t>
  </si>
  <si>
    <t>Any Level Course 2</t>
  </si>
  <si>
    <t>Any Level Course 3</t>
  </si>
  <si>
    <t>Any Level Course 4</t>
  </si>
  <si>
    <t>Any Level Course 5</t>
  </si>
  <si>
    <t>Non-Commerce Any Level (100-, 200-, 300- or 400-level courses)</t>
  </si>
  <si>
    <t>Commerce or Non-Commerce Upper Level (300- or 400-level course)</t>
  </si>
  <si>
    <t>Commerce or Non-Commerce Any Level (100-, 200-, 300- or 400-level courses)</t>
  </si>
  <si>
    <t>Course Code</t>
  </si>
  <si>
    <t>Required credits: 12</t>
  </si>
  <si>
    <t>Humanities Requirement:</t>
  </si>
  <si>
    <t>Science or Social Science Requirement:</t>
  </si>
  <si>
    <t>Y1 (Direct Entry)</t>
  </si>
  <si>
    <t>Y2 Transfer</t>
  </si>
  <si>
    <t>Y3 Transfer</t>
  </si>
  <si>
    <t>Accounting</t>
  </si>
  <si>
    <t>Entrepreneurship</t>
  </si>
  <si>
    <t>Finance</t>
  </si>
  <si>
    <t>General Business Management</t>
  </si>
  <si>
    <t>OBHR</t>
  </si>
  <si>
    <t>Business Technology Management</t>
  </si>
  <si>
    <t>Marketing</t>
  </si>
  <si>
    <t>Real Estate</t>
  </si>
  <si>
    <t>27 cr, 12 ul</t>
  </si>
  <si>
    <t>15 cr, 3ul</t>
  </si>
  <si>
    <t>Operations &amp; Logistics</t>
  </si>
  <si>
    <t>18 cr, 6ul</t>
  </si>
  <si>
    <t>Global Supply Chain &amp; Logistics</t>
  </si>
  <si>
    <t>27 cr, 12ul</t>
  </si>
  <si>
    <t>12 cr</t>
  </si>
  <si>
    <t>30 cr, 12ul</t>
  </si>
  <si>
    <t>Option:</t>
  </si>
  <si>
    <t>Credits Completed</t>
  </si>
  <si>
    <t>Entry into BCOM:</t>
  </si>
  <si>
    <t>&lt;- Select from list</t>
  </si>
  <si>
    <t>See BCOM Elective List for eligible courses</t>
  </si>
  <si>
    <t>Humanities &amp; Social Sciences/Sciences Requirement</t>
  </si>
  <si>
    <t>Read first - Instructions:</t>
  </si>
  <si>
    <t>Please note:</t>
  </si>
  <si>
    <r>
      <rPr>
        <b/>
        <sz val="11"/>
        <color theme="1"/>
        <rFont val="Calibri"/>
        <family val="2"/>
        <scheme val="minor"/>
      </rPr>
      <t>1.</t>
    </r>
    <r>
      <rPr>
        <sz val="11"/>
        <color theme="1"/>
        <rFont val="Calibri"/>
        <family val="2"/>
        <scheme val="minor"/>
      </rPr>
      <t xml:space="preserve"> Elective requirements vary depending on your option and entry into the program, please ensure both are selected correctly.</t>
    </r>
  </si>
  <si>
    <r>
      <rPr>
        <b/>
        <sz val="11"/>
        <color rgb="FF000000"/>
        <rFont val="Calibri"/>
        <family val="2"/>
        <scheme val="minor"/>
      </rPr>
      <t xml:space="preserve">4. </t>
    </r>
    <r>
      <rPr>
        <sz val="11"/>
        <color rgb="FF000000"/>
        <rFont val="Calibri"/>
        <family val="2"/>
        <scheme val="minor"/>
      </rPr>
      <t>Co-op courses do not count towards elective requirements.</t>
    </r>
  </si>
  <si>
    <t>Date last updated:</t>
  </si>
  <si>
    <r>
      <t>Students with Y1 entry from 2022W or later, Y2 transfer from 2023W or later, or Y3 transfer from 2024W or later must complete 3 credits</t>
    </r>
    <r>
      <rPr>
        <b/>
        <sz val="11"/>
        <color theme="1"/>
        <rFont val="Calibri"/>
        <family val="2"/>
        <scheme val="minor"/>
      </rPr>
      <t xml:space="preserve"> </t>
    </r>
    <r>
      <rPr>
        <sz val="11"/>
        <color theme="1"/>
        <rFont val="Calibri"/>
        <family val="2"/>
        <scheme val="minor"/>
      </rPr>
      <t>humanities and 3 credits of sciences/social sciences (any level).</t>
    </r>
  </si>
  <si>
    <r>
      <rPr>
        <b/>
        <sz val="11"/>
        <rFont val="Calibri"/>
        <family val="2"/>
        <scheme val="minor"/>
      </rPr>
      <t>2.</t>
    </r>
    <r>
      <rPr>
        <sz val="11"/>
        <rFont val="Calibri"/>
        <family val="2"/>
        <scheme val="minor"/>
      </rPr>
      <t xml:space="preserve"> Avoid taking non-Commerce electives that are not for credit in the BCom program. Confirm that the electives you have selected will count for credit in the BCom program</t>
    </r>
    <r>
      <rPr>
        <u/>
        <sz val="11"/>
        <color theme="10"/>
        <rFont val="Calibri"/>
        <family val="2"/>
        <scheme val="minor"/>
      </rPr>
      <t xml:space="preserve"> by reviewing the not-for-credit tables on the bottom of the Electives page.</t>
    </r>
  </si>
  <si>
    <r>
      <rPr>
        <b/>
        <sz val="11"/>
        <color rgb="FF000000"/>
        <rFont val="Calibri"/>
        <family val="2"/>
        <scheme val="minor"/>
      </rPr>
      <t>6.</t>
    </r>
    <r>
      <rPr>
        <sz val="11"/>
        <color rgb="FF000000"/>
        <rFont val="Calibri"/>
        <family val="2"/>
        <scheme val="minor"/>
      </rPr>
      <t xml:space="preserve"> This sheet does not apply to BUCS students, please refer to the BUCS program requirements page.</t>
    </r>
  </si>
  <si>
    <r>
      <rPr>
        <b/>
        <sz val="11"/>
        <color rgb="FF000000"/>
        <rFont val="Calibri"/>
        <family val="2"/>
        <scheme val="minor"/>
      </rPr>
      <t>5.</t>
    </r>
    <r>
      <rPr>
        <sz val="11"/>
        <color rgb="FF000000"/>
        <rFont val="Calibri"/>
        <family val="2"/>
        <scheme val="minor"/>
      </rPr>
      <t xml:space="preserve"> COHR courses cannot be counted as non-COMM courses.</t>
    </r>
  </si>
  <si>
    <r>
      <rPr>
        <b/>
        <sz val="11"/>
        <color rgb="FF000000"/>
        <rFont val="Calibri"/>
        <family val="2"/>
        <scheme val="minor"/>
      </rPr>
      <t>8.</t>
    </r>
    <r>
      <rPr>
        <sz val="11"/>
        <color rgb="FF000000"/>
        <rFont val="Calibri"/>
        <family val="2"/>
        <scheme val="minor"/>
      </rPr>
      <t xml:space="preserve"> Some 4th year capstone courses are 6-credit courses. If one of these is taken as the capstone requirement, then 3 credits may be applied to the upper level commerce elective requirement.</t>
    </r>
  </si>
  <si>
    <r>
      <t xml:space="preserve">Note: </t>
    </r>
    <r>
      <rPr>
        <b/>
        <sz val="11"/>
        <rFont val="Calibri"/>
        <family val="2"/>
        <scheme val="minor"/>
      </rPr>
      <t>These are not additional courses, they should be included in the courses you have listed above</t>
    </r>
    <r>
      <rPr>
        <sz val="11"/>
        <rFont val="Calibri"/>
        <family val="2"/>
        <scheme val="minor"/>
      </rPr>
      <t>.</t>
    </r>
  </si>
  <si>
    <r>
      <rPr>
        <b/>
        <sz val="11"/>
        <color rgb="FF000000"/>
        <rFont val="Calibri"/>
        <family val="2"/>
        <scheme val="minor"/>
      </rPr>
      <t>7.</t>
    </r>
    <r>
      <rPr>
        <sz val="11"/>
        <color rgb="FF000000"/>
        <rFont val="Calibri"/>
        <family val="2"/>
        <scheme val="minor"/>
      </rPr>
      <t xml:space="preserve"> Transfer credits can be applied towards elective requirements. To check your transfer credits, go to Academics &gt; Transfer Credit on your Workday Student profile.</t>
    </r>
  </si>
  <si>
    <r>
      <rPr>
        <sz val="11"/>
        <rFont val="Calibri"/>
        <family val="2"/>
        <scheme val="minor"/>
      </rPr>
      <t xml:space="preserve">This sheet relects the most recent BCOM requirements as of June 2023. Please refer to </t>
    </r>
    <r>
      <rPr>
        <u/>
        <sz val="11"/>
        <rFont val="Calibri"/>
        <family val="2"/>
        <scheme val="minor"/>
      </rPr>
      <t>https://mybcom.sauder.ubc.ca/elective-requirements</t>
    </r>
    <r>
      <rPr>
        <sz val="11"/>
        <rFont val="Calibri"/>
        <family val="2"/>
        <scheme val="minor"/>
      </rPr>
      <t xml:space="preserve"> to ensure that you are using the most recent version</t>
    </r>
  </si>
  <si>
    <r>
      <rPr>
        <b/>
        <sz val="11"/>
        <rFont val="Calibri"/>
        <family val="2"/>
        <scheme val="minor"/>
      </rPr>
      <t>1.</t>
    </r>
    <r>
      <rPr>
        <sz val="11"/>
        <rFont val="Calibri"/>
        <family val="2"/>
        <scheme val="minor"/>
      </rPr>
      <t xml:space="preserve"> Select your entry into the program (direct entry or Y2/Y3 transfer)</t>
    </r>
  </si>
  <si>
    <r>
      <rPr>
        <b/>
        <sz val="11"/>
        <rFont val="Calibri"/>
        <family val="2"/>
        <scheme val="minor"/>
      </rPr>
      <t xml:space="preserve">2. </t>
    </r>
    <r>
      <rPr>
        <sz val="11"/>
        <rFont val="Calibri"/>
        <family val="2"/>
        <scheme val="minor"/>
      </rPr>
      <t>Select your option or intended option</t>
    </r>
  </si>
  <si>
    <r>
      <rPr>
        <b/>
        <sz val="11"/>
        <rFont val="Calibri"/>
        <family val="2"/>
        <scheme val="minor"/>
      </rPr>
      <t xml:space="preserve">3. </t>
    </r>
    <r>
      <rPr>
        <sz val="11"/>
        <rFont val="Calibri"/>
        <family val="2"/>
        <scheme val="minor"/>
      </rPr>
      <t>Enter the course code and credits for each elective taken or to be taken in the green cells</t>
    </r>
  </si>
  <si>
    <r>
      <rPr>
        <b/>
        <sz val="11"/>
        <rFont val="Calibri"/>
        <family val="2"/>
        <scheme val="minor"/>
      </rPr>
      <t xml:space="preserve">4. </t>
    </r>
    <r>
      <rPr>
        <sz val="11"/>
        <rFont val="Calibri"/>
        <family val="2"/>
        <scheme val="minor"/>
      </rPr>
      <t>Students starting 2022W or later (Y2 transfer in 2023W, Y3 transfer in 2024W), please also ensure you are meeting the humanities and social science/science elective requirements at the end of this checklist.</t>
    </r>
  </si>
  <si>
    <r>
      <rPr>
        <b/>
        <sz val="11"/>
        <rFont val="Calibri"/>
        <family val="2"/>
        <scheme val="minor"/>
      </rPr>
      <t>5.</t>
    </r>
    <r>
      <rPr>
        <sz val="11"/>
        <rFont val="Calibri"/>
        <family val="2"/>
        <scheme val="minor"/>
      </rPr>
      <t xml:space="preserve"> Carefully review the notes at the bottom of the checklist to ensure you are meeting all requirements </t>
    </r>
  </si>
  <si>
    <r>
      <rPr>
        <b/>
        <sz val="11"/>
        <color rgb="FF000000"/>
        <rFont val="Calibri"/>
        <family val="2"/>
        <scheme val="minor"/>
      </rPr>
      <t xml:space="preserve">3. </t>
    </r>
    <r>
      <rPr>
        <sz val="11"/>
        <color rgb="FF000000"/>
        <rFont val="Calibri"/>
        <family val="2"/>
        <scheme val="minor"/>
      </rPr>
      <t>A maximum of 60 transfer credits can be applied to the BCom program. If you have more than 60 transfer credits, please speak with an academic advisor  to accurately plan your electives.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</si>
</sst>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4" x14ac:knownFonts="1">
    <font>
      <sz val="11"/>
      <color theme="1"/>
      <name val="Calibri"/>
      <family val="2"/>
      <scheme val="minor"/>
    </font>
    <font>
      <b/>
      <sz val="11"/>
      <color theme="1"/>
      <name val="Calibri"/>
      <family val="2"/>
      <scheme val="minor"/>
    </font>
    <font>
      <u/>
      <sz val="11"/>
      <color theme="10"/>
      <name val="Calibri"/>
      <family val="2"/>
      <scheme val="minor"/>
    </font>
    <font>
      <sz val="11"/>
      <color rgb="FF000000"/>
      <name val="Calibri"/>
      <family val="2"/>
      <scheme val="minor"/>
    </font>
    <font>
      <sz val="11"/>
      <name val="Calibri"/>
      <family val="2"/>
      <scheme val="minor"/>
    </font>
    <font>
      <b/>
      <sz val="11"/>
      <name val="Calibri"/>
      <family val="2"/>
      <scheme val="minor"/>
    </font>
    <font>
      <b/>
      <sz val="11"/>
      <color rgb="FF000000"/>
      <name val="Calibri"/>
      <family val="2"/>
      <scheme val="minor"/>
    </font>
    <font>
      <sz val="11"/>
      <color theme="0"/>
      <name val="Calibri"/>
      <family val="2"/>
      <scheme val="minor"/>
    </font>
    <font>
      <sz val="14"/>
      <name val="Calibri"/>
      <family val="2"/>
      <scheme val="minor"/>
    </font>
    <font>
      <b/>
      <sz val="14"/>
      <name val="Calibri"/>
      <family val="2"/>
      <scheme val="minor"/>
    </font>
    <font>
      <i/>
      <sz val="11"/>
      <name val="Calibri"/>
      <family val="2"/>
      <scheme val="minor"/>
    </font>
    <font>
      <u/>
      <sz val="11"/>
      <name val="Calibri"/>
      <family val="2"/>
      <scheme val="minor"/>
    </font>
    <font>
      <b/>
      <u/>
      <sz val="18"/>
      <name val="Calibri"/>
      <family val="2"/>
      <scheme val="minor"/>
    </font>
    <font>
      <b/>
      <sz val="12"/>
      <name val="Calibri"/>
      <family val="2"/>
      <scheme val="minor"/>
    </font>
  </fonts>
  <fills count="5">
    <fill>
      <patternFill patternType="none"/>
    </fill>
    <fill>
      <patternFill patternType="gray125"/>
    </fill>
    <fill>
      <patternFill patternType="solid">
        <fgColor theme="9"/>
        <bgColor indexed="64"/>
      </patternFill>
    </fill>
    <fill>
      <patternFill patternType="solid">
        <fgColor theme="9" tint="0.39997558519241921"/>
        <bgColor indexed="64"/>
      </patternFill>
    </fill>
    <fill>
      <patternFill patternType="solid">
        <fgColor theme="0"/>
        <bgColor indexed="6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right/>
      <top style="medium">
        <color theme="0"/>
      </top>
      <bottom style="medium">
        <color theme="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102">
    <xf numFmtId="0" fontId="0" fillId="0" borderId="0" xfId="0"/>
    <xf numFmtId="0" fontId="0" fillId="0" borderId="0" xfId="0"/>
    <xf numFmtId="0" fontId="0" fillId="0" borderId="0" xfId="0"/>
    <xf numFmtId="0" fontId="0" fillId="0" borderId="0" xfId="0" applyFill="1"/>
    <xf numFmtId="0" fontId="0" fillId="0" borderId="4" xfId="0" applyBorder="1"/>
    <xf numFmtId="0" fontId="0" fillId="0" borderId="0" xfId="0" applyBorder="1"/>
    <xf numFmtId="0" fontId="0" fillId="0" borderId="5" xfId="0" applyBorder="1"/>
    <xf numFmtId="0" fontId="0" fillId="0" borderId="19" xfId="0" applyBorder="1"/>
    <xf numFmtId="0" fontId="0" fillId="2" borderId="9" xfId="0" applyFill="1" applyBorder="1"/>
    <xf numFmtId="0" fontId="0" fillId="2" borderId="10" xfId="0" applyFill="1" applyBorder="1"/>
    <xf numFmtId="0" fontId="0" fillId="2" borderId="11" xfId="0" applyFill="1" applyBorder="1"/>
    <xf numFmtId="0" fontId="0" fillId="3" borderId="13" xfId="0" applyFill="1" applyBorder="1" applyProtection="1">
      <protection locked="0"/>
    </xf>
    <xf numFmtId="0" fontId="0" fillId="3" borderId="17" xfId="0" applyFill="1" applyBorder="1" applyProtection="1">
      <protection locked="0"/>
    </xf>
    <xf numFmtId="0" fontId="1" fillId="0" borderId="0" xfId="0" applyFont="1" applyBorder="1" applyAlignment="1">
      <alignment horizontal="center" vertical="center"/>
    </xf>
    <xf numFmtId="0" fontId="1" fillId="0" borderId="4" xfId="0" applyFont="1" applyBorder="1" applyAlignment="1">
      <alignment horizontal="left"/>
    </xf>
    <xf numFmtId="0" fontId="7" fillId="4" borderId="5" xfId="0" applyFont="1" applyFill="1" applyBorder="1"/>
    <xf numFmtId="0" fontId="1" fillId="0" borderId="5" xfId="0" applyFont="1" applyBorder="1"/>
    <xf numFmtId="0" fontId="4" fillId="0" borderId="4" xfId="0" applyFont="1" applyBorder="1"/>
    <xf numFmtId="0" fontId="4" fillId="3" borderId="13" xfId="0" applyFont="1" applyFill="1" applyBorder="1" applyProtection="1">
      <protection locked="0"/>
    </xf>
    <xf numFmtId="0" fontId="4" fillId="3" borderId="14" xfId="0" applyFont="1" applyFill="1" applyBorder="1" applyProtection="1">
      <protection locked="0"/>
    </xf>
    <xf numFmtId="0" fontId="4" fillId="4" borderId="5" xfId="0" applyFont="1" applyFill="1" applyBorder="1"/>
    <xf numFmtId="0" fontId="4" fillId="3" borderId="12" xfId="0" applyFont="1" applyFill="1" applyBorder="1" applyProtection="1">
      <protection locked="0"/>
    </xf>
    <xf numFmtId="0" fontId="4" fillId="0" borderId="4" xfId="0" applyFont="1" applyFill="1" applyBorder="1"/>
    <xf numFmtId="0" fontId="4" fillId="0" borderId="0" xfId="0" applyFont="1" applyFill="1" applyBorder="1"/>
    <xf numFmtId="0" fontId="8" fillId="0" borderId="4" xfId="0" applyFont="1" applyBorder="1"/>
    <xf numFmtId="0" fontId="9" fillId="0" borderId="0" xfId="0" applyFont="1" applyBorder="1"/>
    <xf numFmtId="0" fontId="9" fillId="0" borderId="8" xfId="0" applyFont="1" applyBorder="1" applyAlignment="1">
      <alignment horizontal="center"/>
    </xf>
    <xf numFmtId="0" fontId="4" fillId="0" borderId="0" xfId="0" applyFont="1" applyBorder="1"/>
    <xf numFmtId="0" fontId="4" fillId="3" borderId="18" xfId="0" applyFont="1" applyFill="1" applyBorder="1" applyProtection="1">
      <protection locked="0"/>
    </xf>
    <xf numFmtId="0" fontId="10" fillId="0" borderId="4" xfId="0" applyFont="1" applyFill="1" applyBorder="1"/>
    <xf numFmtId="0" fontId="4" fillId="0" borderId="5" xfId="0" applyFont="1" applyFill="1" applyBorder="1"/>
    <xf numFmtId="0" fontId="9" fillId="0" borderId="5" xfId="0" applyFont="1" applyBorder="1" applyAlignment="1">
      <alignment horizontal="center"/>
    </xf>
    <xf numFmtId="0" fontId="4" fillId="0" borderId="1" xfId="0" applyFont="1" applyBorder="1"/>
    <xf numFmtId="0" fontId="4" fillId="0" borderId="2" xfId="0" applyFont="1" applyBorder="1"/>
    <xf numFmtId="0" fontId="4" fillId="0" borderId="3" xfId="0" applyFont="1" applyBorder="1"/>
    <xf numFmtId="0" fontId="4" fillId="3" borderId="17" xfId="0" applyFont="1" applyFill="1" applyBorder="1" applyProtection="1">
      <protection locked="0"/>
    </xf>
    <xf numFmtId="0" fontId="4" fillId="3" borderId="15" xfId="0" applyFont="1" applyFill="1" applyBorder="1" applyProtection="1">
      <protection locked="0"/>
    </xf>
    <xf numFmtId="0" fontId="4" fillId="3" borderId="16" xfId="0" applyFont="1" applyFill="1" applyBorder="1" applyProtection="1">
      <protection locked="0"/>
    </xf>
    <xf numFmtId="0" fontId="4" fillId="0" borderId="5" xfId="0" applyFont="1" applyBorder="1"/>
    <xf numFmtId="0" fontId="5" fillId="0" borderId="5" xfId="0" applyFont="1" applyBorder="1"/>
    <xf numFmtId="0" fontId="4" fillId="4" borderId="18" xfId="0" applyFont="1" applyFill="1" applyBorder="1" applyProtection="1">
      <protection locked="0"/>
    </xf>
    <xf numFmtId="0" fontId="4" fillId="4" borderId="14" xfId="0" applyFont="1" applyFill="1" applyBorder="1" applyProtection="1">
      <protection locked="0"/>
    </xf>
    <xf numFmtId="0" fontId="4" fillId="0" borderId="0" xfId="0" applyFont="1"/>
    <xf numFmtId="14" fontId="5" fillId="0" borderId="0" xfId="0" applyNumberFormat="1" applyFont="1" applyBorder="1" applyAlignment="1">
      <alignment vertical="center"/>
    </xf>
    <xf numFmtId="0" fontId="4" fillId="3" borderId="20" xfId="0" applyFont="1" applyFill="1" applyBorder="1" applyProtection="1">
      <protection locked="0"/>
    </xf>
    <xf numFmtId="0" fontId="5" fillId="0" borderId="4" xfId="0" applyFont="1" applyBorder="1"/>
    <xf numFmtId="0" fontId="11" fillId="0" borderId="4" xfId="1" applyFont="1" applyBorder="1" applyAlignment="1">
      <alignment horizontal="center" vertical="center" wrapText="1"/>
    </xf>
    <xf numFmtId="0" fontId="11" fillId="0" borderId="0" xfId="1" applyFont="1" applyBorder="1" applyAlignment="1">
      <alignment horizontal="center" vertical="center" wrapText="1"/>
    </xf>
    <xf numFmtId="0" fontId="11" fillId="0" borderId="5" xfId="1" applyFont="1" applyBorder="1" applyAlignment="1">
      <alignment horizontal="center" vertical="center" wrapText="1"/>
    </xf>
    <xf numFmtId="0" fontId="5" fillId="2" borderId="9" xfId="0" applyFont="1" applyFill="1" applyBorder="1" applyAlignment="1">
      <alignment horizontal="center"/>
    </xf>
    <xf numFmtId="0" fontId="5" fillId="2" borderId="10" xfId="0" applyFont="1" applyFill="1" applyBorder="1" applyAlignment="1">
      <alignment horizontal="center"/>
    </xf>
    <xf numFmtId="0" fontId="5" fillId="2" borderId="11" xfId="0" applyFont="1" applyFill="1" applyBorder="1" applyAlignment="1">
      <alignment horizontal="center"/>
    </xf>
    <xf numFmtId="164" fontId="1" fillId="0" borderId="0" xfId="0" applyNumberFormat="1" applyFont="1" applyBorder="1" applyAlignment="1">
      <alignment horizontal="right" vertical="center"/>
    </xf>
    <xf numFmtId="164" fontId="1" fillId="0" borderId="5" xfId="0" applyNumberFormat="1" applyFont="1" applyBorder="1" applyAlignment="1">
      <alignment horizontal="right" vertical="center"/>
    </xf>
    <xf numFmtId="0" fontId="0" fillId="0" borderId="4" xfId="0" applyFont="1" applyBorder="1" applyAlignment="1">
      <alignment horizontal="left" wrapText="1" indent="1"/>
    </xf>
    <xf numFmtId="0" fontId="0" fillId="0" borderId="0" xfId="0" applyFont="1" applyBorder="1" applyAlignment="1">
      <alignment horizontal="left" wrapText="1" indent="1"/>
    </xf>
    <xf numFmtId="0" fontId="0" fillId="0" borderId="5" xfId="0" applyFont="1" applyBorder="1" applyAlignment="1">
      <alignment horizontal="left" wrapText="1" indent="1"/>
    </xf>
    <xf numFmtId="0" fontId="3" fillId="0" borderId="4" xfId="0" applyFont="1" applyBorder="1" applyAlignment="1">
      <alignment horizontal="left" indent="1"/>
    </xf>
    <xf numFmtId="0" fontId="3" fillId="0" borderId="0" xfId="0" applyFont="1" applyBorder="1" applyAlignment="1">
      <alignment horizontal="left" indent="1"/>
    </xf>
    <xf numFmtId="0" fontId="3" fillId="0" borderId="5" xfId="0" applyFont="1" applyBorder="1" applyAlignment="1">
      <alignment horizontal="left" indent="1"/>
    </xf>
    <xf numFmtId="0" fontId="0" fillId="0" borderId="4" xfId="0" applyBorder="1" applyAlignment="1">
      <alignment horizontal="right"/>
    </xf>
    <xf numFmtId="0" fontId="0" fillId="0" borderId="0" xfId="0" applyBorder="1" applyAlignment="1">
      <alignment horizontal="right"/>
    </xf>
    <xf numFmtId="0" fontId="2" fillId="0" borderId="4" xfId="1" applyFill="1" applyBorder="1" applyAlignment="1" applyProtection="1">
      <alignment horizontal="left" wrapText="1"/>
      <protection locked="0"/>
    </xf>
    <xf numFmtId="0" fontId="2" fillId="0" borderId="0" xfId="1" applyFill="1" applyBorder="1" applyAlignment="1" applyProtection="1">
      <alignment horizontal="left" wrapText="1"/>
      <protection locked="0"/>
    </xf>
    <xf numFmtId="0" fontId="2" fillId="0" borderId="5" xfId="1" applyFill="1" applyBorder="1" applyAlignment="1" applyProtection="1">
      <alignment horizontal="left" wrapText="1"/>
      <protection locked="0"/>
    </xf>
    <xf numFmtId="0" fontId="4" fillId="0" borderId="4" xfId="1" applyFont="1" applyFill="1" applyBorder="1" applyAlignment="1">
      <alignment horizontal="left" wrapText="1"/>
    </xf>
    <xf numFmtId="0" fontId="4" fillId="0" borderId="0" xfId="1" applyFont="1" applyFill="1" applyBorder="1" applyAlignment="1">
      <alignment horizontal="left" wrapText="1"/>
    </xf>
    <xf numFmtId="0" fontId="4" fillId="0" borderId="5" xfId="1" applyFont="1" applyFill="1" applyBorder="1" applyAlignment="1">
      <alignment horizontal="left" wrapText="1"/>
    </xf>
    <xf numFmtId="0" fontId="0" fillId="0" borderId="1" xfId="0" applyFill="1" applyBorder="1" applyAlignment="1">
      <alignment horizontal="left" wrapText="1"/>
    </xf>
    <xf numFmtId="0" fontId="0" fillId="0" borderId="2" xfId="0" applyFill="1" applyBorder="1" applyAlignment="1">
      <alignment horizontal="left" wrapText="1"/>
    </xf>
    <xf numFmtId="0" fontId="0" fillId="0" borderId="3" xfId="0" applyFill="1" applyBorder="1" applyAlignment="1">
      <alignment horizontal="left" wrapText="1"/>
    </xf>
    <xf numFmtId="0" fontId="3" fillId="0" borderId="4" xfId="0" applyFont="1" applyBorder="1" applyAlignment="1">
      <alignment horizontal="left" wrapText="1" indent="1"/>
    </xf>
    <xf numFmtId="0" fontId="3" fillId="0" borderId="0" xfId="0" applyFont="1" applyBorder="1" applyAlignment="1">
      <alignment horizontal="left" wrapText="1" indent="1"/>
    </xf>
    <xf numFmtId="0" fontId="3" fillId="0" borderId="5" xfId="0" applyFont="1" applyBorder="1" applyAlignment="1">
      <alignment horizontal="left" wrapText="1" indent="1"/>
    </xf>
    <xf numFmtId="0" fontId="3" fillId="0" borderId="6" xfId="0" applyFont="1" applyBorder="1" applyAlignment="1">
      <alignment horizontal="left" wrapText="1" indent="1"/>
    </xf>
    <xf numFmtId="0" fontId="3" fillId="0" borderId="7" xfId="0" applyFont="1" applyBorder="1" applyAlignment="1">
      <alignment horizontal="left" wrapText="1" indent="1"/>
    </xf>
    <xf numFmtId="0" fontId="3" fillId="0" borderId="8" xfId="0" applyFont="1" applyBorder="1" applyAlignment="1">
      <alignment horizontal="left" wrapText="1" indent="1"/>
    </xf>
    <xf numFmtId="0" fontId="4" fillId="0" borderId="6" xfId="0" applyFont="1" applyBorder="1" applyAlignment="1">
      <alignment horizontal="left" wrapText="1" indent="1"/>
    </xf>
    <xf numFmtId="0" fontId="4" fillId="0" borderId="7" xfId="0" applyFont="1" applyBorder="1" applyAlignment="1">
      <alignment horizontal="left" wrapText="1" indent="1"/>
    </xf>
    <xf numFmtId="0" fontId="4" fillId="0" borderId="8" xfId="0" applyFont="1" applyBorder="1" applyAlignment="1">
      <alignment horizontal="left" wrapText="1" indent="1"/>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4" fillId="3" borderId="22" xfId="0" applyFont="1" applyFill="1" applyBorder="1" applyProtection="1">
      <protection locked="0"/>
    </xf>
    <xf numFmtId="0" fontId="4" fillId="3" borderId="21" xfId="0" applyFont="1" applyFill="1" applyBorder="1" applyProtection="1">
      <protection locked="0"/>
    </xf>
    <xf numFmtId="0" fontId="4" fillId="0" borderId="4" xfId="0" applyFont="1" applyBorder="1" applyAlignment="1">
      <alignment horizontal="left" vertical="center" indent="1"/>
    </xf>
    <xf numFmtId="0" fontId="4" fillId="0" borderId="0" xfId="0" applyFont="1" applyBorder="1" applyAlignment="1">
      <alignment horizontal="left" vertical="center" indent="1"/>
    </xf>
    <xf numFmtId="0" fontId="4" fillId="0" borderId="5" xfId="0" applyFont="1" applyBorder="1" applyAlignment="1">
      <alignment horizontal="left" vertical="center" indent="1"/>
    </xf>
    <xf numFmtId="0" fontId="4" fillId="0" borderId="4" xfId="0" applyFont="1" applyBorder="1" applyAlignment="1">
      <alignment horizontal="left" vertical="center" wrapText="1" indent="1"/>
    </xf>
    <xf numFmtId="0" fontId="4" fillId="0" borderId="0" xfId="0" applyFont="1" applyBorder="1" applyAlignment="1">
      <alignment horizontal="left" vertical="center" wrapText="1" indent="1"/>
    </xf>
    <xf numFmtId="0" fontId="4" fillId="0" borderId="5" xfId="0" applyFont="1" applyBorder="1" applyAlignment="1">
      <alignment horizontal="left" vertical="center" wrapText="1" indent="1"/>
    </xf>
    <xf numFmtId="0" fontId="13" fillId="0" borderId="4" xfId="0" applyFont="1" applyBorder="1" applyAlignment="1">
      <alignment horizontal="left" vertical="center"/>
    </xf>
    <xf numFmtId="0" fontId="13" fillId="0" borderId="0" xfId="0" applyFont="1" applyBorder="1" applyAlignment="1">
      <alignment horizontal="left" vertical="center"/>
    </xf>
    <xf numFmtId="0" fontId="2" fillId="0" borderId="4" xfId="1" applyBorder="1" applyAlignment="1" applyProtection="1">
      <alignment horizontal="left" wrapText="1" indent="1"/>
      <protection locked="0"/>
    </xf>
    <xf numFmtId="0" fontId="2" fillId="0" borderId="0" xfId="1" applyBorder="1" applyAlignment="1" applyProtection="1">
      <alignment horizontal="left" wrapText="1" indent="1"/>
      <protection locked="0"/>
    </xf>
    <xf numFmtId="0" fontId="2" fillId="0" borderId="5" xfId="1" applyBorder="1" applyAlignment="1" applyProtection="1">
      <alignment horizontal="left" wrapText="1" indent="1"/>
      <protection locked="0"/>
    </xf>
  </cellXfs>
  <cellStyles count="2">
    <cellStyle name="Hyperlink" xfId="1" builtinId="8"/>
    <cellStyle name="Normal" xfId="0" builtinId="0"/>
  </cellStyles>
  <dxfs count="4">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mybcom.sauder.ubc.ca/elective-requirements" TargetMode="External"/><Relationship Id="rId2" Type="http://schemas.openxmlformats.org/officeDocument/2006/relationships/hyperlink" Target="https://mybcom.sauder.ubc.ca/elective-requirements" TargetMode="External"/><Relationship Id="rId1" Type="http://schemas.openxmlformats.org/officeDocument/2006/relationships/hyperlink" Target="https://docs.google.com/spreadsheets/d/17IsY0Uo4N9xi6Kd5qItBZORuLXEfFoArj7Hx6y-b6os/edit"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A62A2-A8BB-4192-9B1E-CE266B96BADD}">
  <sheetPr>
    <pageSetUpPr autoPageBreaks="0"/>
  </sheetPr>
  <dimension ref="A1:R69"/>
  <sheetViews>
    <sheetView showGridLines="0" tabSelected="1" topLeftCell="A52" zoomScale="65" zoomScaleNormal="65" workbookViewId="0">
      <selection activeCell="B64" sqref="B64:E64"/>
    </sheetView>
  </sheetViews>
  <sheetFormatPr defaultColWidth="0" defaultRowHeight="14.5" zeroHeight="1" x14ac:dyDescent="0.35"/>
  <cols>
    <col min="1" max="1" width="5.7265625" style="2" customWidth="1"/>
    <col min="2" max="2" width="24.7265625" style="2" customWidth="1"/>
    <col min="3" max="3" width="20.81640625" style="2" bestFit="1" customWidth="1"/>
    <col min="4" max="4" width="18.453125" style="2" bestFit="1" customWidth="1"/>
    <col min="5" max="5" width="19.26953125" style="2" customWidth="1"/>
    <col min="6" max="6" width="5.7265625" hidden="1" customWidth="1"/>
    <col min="7" max="11" width="9.1796875" hidden="1" customWidth="1"/>
    <col min="12" max="12" width="18.81640625" hidden="1" customWidth="1"/>
    <col min="13" max="13" width="32.1796875" hidden="1" customWidth="1"/>
    <col min="14" max="14" width="20.453125" hidden="1" customWidth="1"/>
    <col min="15" max="16384" width="9.1796875" hidden="1"/>
  </cols>
  <sheetData>
    <row r="1" spans="1:18" s="2" customFormat="1" ht="15" thickBot="1" x14ac:dyDescent="0.4">
      <c r="B1" s="42"/>
      <c r="C1" s="42"/>
      <c r="D1" s="42"/>
      <c r="E1" s="42"/>
    </row>
    <row r="2" spans="1:18" x14ac:dyDescent="0.35">
      <c r="B2" s="80" t="s">
        <v>0</v>
      </c>
      <c r="C2" s="81"/>
      <c r="D2" s="81"/>
      <c r="E2" s="82"/>
    </row>
    <row r="3" spans="1:18" x14ac:dyDescent="0.35">
      <c r="B3" s="83"/>
      <c r="C3" s="84"/>
      <c r="D3" s="84"/>
      <c r="E3" s="85"/>
    </row>
    <row r="4" spans="1:18" s="2" customFormat="1" ht="45" customHeight="1" thickBot="1" x14ac:dyDescent="0.4">
      <c r="B4" s="46" t="s">
        <v>55</v>
      </c>
      <c r="C4" s="47"/>
      <c r="D4" s="47"/>
      <c r="E4" s="48"/>
    </row>
    <row r="5" spans="1:18" s="2" customFormat="1" ht="15" thickBot="1" x14ac:dyDescent="0.4">
      <c r="B5" s="49"/>
      <c r="C5" s="50"/>
      <c r="D5" s="50"/>
      <c r="E5" s="51"/>
    </row>
    <row r="6" spans="1:18" s="2" customFormat="1" ht="16" thickBot="1" x14ac:dyDescent="0.4">
      <c r="B6" s="97" t="s">
        <v>43</v>
      </c>
      <c r="C6" s="98"/>
      <c r="D6" s="43" t="s">
        <v>47</v>
      </c>
      <c r="E6" s="44"/>
    </row>
    <row r="7" spans="1:18" s="2" customFormat="1" x14ac:dyDescent="0.35">
      <c r="B7" s="91" t="s">
        <v>56</v>
      </c>
      <c r="C7" s="92"/>
      <c r="D7" s="92"/>
      <c r="E7" s="93"/>
    </row>
    <row r="8" spans="1:18" s="2" customFormat="1" x14ac:dyDescent="0.35">
      <c r="B8" s="91" t="s">
        <v>57</v>
      </c>
      <c r="C8" s="92"/>
      <c r="D8" s="92"/>
      <c r="E8" s="93"/>
    </row>
    <row r="9" spans="1:18" s="2" customFormat="1" ht="30" customHeight="1" x14ac:dyDescent="0.35">
      <c r="B9" s="94" t="s">
        <v>58</v>
      </c>
      <c r="C9" s="95"/>
      <c r="D9" s="95"/>
      <c r="E9" s="96"/>
    </row>
    <row r="10" spans="1:18" s="2" customFormat="1" ht="45" customHeight="1" x14ac:dyDescent="0.35">
      <c r="B10" s="94" t="s">
        <v>59</v>
      </c>
      <c r="C10" s="95"/>
      <c r="D10" s="95"/>
      <c r="E10" s="96"/>
    </row>
    <row r="11" spans="1:18" s="2" customFormat="1" ht="30" customHeight="1" thickBot="1" x14ac:dyDescent="0.4">
      <c r="B11" s="77" t="s">
        <v>60</v>
      </c>
      <c r="C11" s="78"/>
      <c r="D11" s="78"/>
      <c r="E11" s="79"/>
    </row>
    <row r="12" spans="1:18" s="2" customFormat="1" ht="15" thickBot="1" x14ac:dyDescent="0.4">
      <c r="B12" s="49"/>
      <c r="C12" s="50"/>
      <c r="D12" s="50"/>
      <c r="E12" s="51"/>
    </row>
    <row r="13" spans="1:18" s="1" customFormat="1" ht="15" customHeight="1" x14ac:dyDescent="0.35">
      <c r="A13" s="2"/>
      <c r="B13" s="45" t="s">
        <v>39</v>
      </c>
      <c r="C13" s="89" t="s">
        <v>18</v>
      </c>
      <c r="D13" s="89"/>
      <c r="E13" s="39" t="s">
        <v>40</v>
      </c>
    </row>
    <row r="14" spans="1:18" s="1" customFormat="1" ht="15" customHeight="1" thickBot="1" x14ac:dyDescent="0.4">
      <c r="A14" s="2"/>
      <c r="B14" s="45" t="s">
        <v>37</v>
      </c>
      <c r="C14" s="90" t="s">
        <v>24</v>
      </c>
      <c r="D14" s="90"/>
      <c r="E14" s="39" t="s">
        <v>40</v>
      </c>
      <c r="R14" s="1" t="s">
        <v>18</v>
      </c>
    </row>
    <row r="15" spans="1:18" ht="15" thickBot="1" x14ac:dyDescent="0.4">
      <c r="B15" s="49" t="s">
        <v>1</v>
      </c>
      <c r="C15" s="50"/>
      <c r="D15" s="50"/>
      <c r="E15" s="51"/>
      <c r="L15" t="s">
        <v>18</v>
      </c>
      <c r="M15" t="s">
        <v>21</v>
      </c>
      <c r="N15" t="s">
        <v>29</v>
      </c>
      <c r="O15" t="s">
        <v>30</v>
      </c>
      <c r="R15" s="1" t="s">
        <v>19</v>
      </c>
    </row>
    <row r="16" spans="1:18" x14ac:dyDescent="0.35">
      <c r="B16" s="17"/>
      <c r="C16" s="27" t="s">
        <v>14</v>
      </c>
      <c r="D16" s="27" t="s">
        <v>38</v>
      </c>
      <c r="E16" s="20"/>
      <c r="L16" s="1" t="s">
        <v>18</v>
      </c>
      <c r="M16" t="s">
        <v>22</v>
      </c>
      <c r="N16" s="1" t="s">
        <v>29</v>
      </c>
      <c r="O16" s="1" t="s">
        <v>30</v>
      </c>
      <c r="R16" s="1" t="s">
        <v>20</v>
      </c>
    </row>
    <row r="17" spans="2:18" x14ac:dyDescent="0.35">
      <c r="B17" s="17" t="s">
        <v>2</v>
      </c>
      <c r="C17" s="18"/>
      <c r="D17" s="19"/>
      <c r="E17" s="15">
        <f>3-D17</f>
        <v>3</v>
      </c>
      <c r="L17" s="1" t="s">
        <v>18</v>
      </c>
      <c r="M17" t="s">
        <v>23</v>
      </c>
      <c r="N17" s="1" t="s">
        <v>29</v>
      </c>
      <c r="O17" s="1" t="s">
        <v>30</v>
      </c>
    </row>
    <row r="18" spans="2:18" x14ac:dyDescent="0.35">
      <c r="B18" s="17" t="s">
        <v>3</v>
      </c>
      <c r="C18" s="18"/>
      <c r="D18" s="19"/>
      <c r="E18" s="15">
        <f t="shared" ref="E18:E20" si="0">3-D18</f>
        <v>3</v>
      </c>
      <c r="L18" s="1" t="s">
        <v>18</v>
      </c>
      <c r="M18" t="s">
        <v>24</v>
      </c>
      <c r="N18" s="1" t="s">
        <v>29</v>
      </c>
      <c r="O18" s="1" t="s">
        <v>30</v>
      </c>
      <c r="R18" s="1" t="s">
        <v>21</v>
      </c>
    </row>
    <row r="19" spans="2:18" x14ac:dyDescent="0.35">
      <c r="B19" s="17" t="s">
        <v>4</v>
      </c>
      <c r="C19" s="18"/>
      <c r="D19" s="19"/>
      <c r="E19" s="15">
        <f t="shared" si="0"/>
        <v>3</v>
      </c>
      <c r="L19" s="1" t="s">
        <v>18</v>
      </c>
      <c r="M19" t="s">
        <v>25</v>
      </c>
      <c r="N19" s="1" t="s">
        <v>29</v>
      </c>
      <c r="O19" s="1" t="s">
        <v>30</v>
      </c>
      <c r="R19" s="1" t="s">
        <v>26</v>
      </c>
    </row>
    <row r="20" spans="2:18" x14ac:dyDescent="0.35">
      <c r="B20" s="17" t="s">
        <v>5</v>
      </c>
      <c r="C20" s="21"/>
      <c r="D20" s="19"/>
      <c r="E20" s="15">
        <f t="shared" si="0"/>
        <v>3</v>
      </c>
      <c r="L20" s="1" t="s">
        <v>18</v>
      </c>
      <c r="M20" t="s">
        <v>26</v>
      </c>
      <c r="N20" s="1" t="s">
        <v>29</v>
      </c>
      <c r="O20" s="1" t="s">
        <v>30</v>
      </c>
      <c r="R20" s="1" t="s">
        <v>22</v>
      </c>
    </row>
    <row r="21" spans="2:18" x14ac:dyDescent="0.35">
      <c r="B21" s="22"/>
      <c r="C21" s="23"/>
      <c r="D21" s="23"/>
      <c r="E21" s="20"/>
      <c r="L21" s="1" t="s">
        <v>18</v>
      </c>
      <c r="M21" t="s">
        <v>27</v>
      </c>
      <c r="N21" s="1" t="s">
        <v>29</v>
      </c>
      <c r="O21" s="1" t="s">
        <v>30</v>
      </c>
      <c r="R21" s="1" t="s">
        <v>23</v>
      </c>
    </row>
    <row r="22" spans="2:18" ht="19" thickBot="1" x14ac:dyDescent="0.5">
      <c r="B22" s="24" t="s">
        <v>15</v>
      </c>
      <c r="C22" s="25" t="str">
        <f>"Completed: "&amp;SUM($D$17:$D$20)</f>
        <v>Completed: 0</v>
      </c>
      <c r="D22" s="25" t="str">
        <f>"Remaining: "&amp;SUM($E$17:$E$21)</f>
        <v>Remaining: 12</v>
      </c>
      <c r="E22" s="26" t="str">
        <f>IF(SUM($E$17:$E$21)=0,"✓","")</f>
        <v/>
      </c>
      <c r="L22" s="1" t="s">
        <v>18</v>
      </c>
      <c r="M22" t="s">
        <v>28</v>
      </c>
      <c r="N22" s="1" t="s">
        <v>29</v>
      </c>
      <c r="O22" s="1" t="s">
        <v>30</v>
      </c>
      <c r="R22" s="1" t="s">
        <v>24</v>
      </c>
    </row>
    <row r="23" spans="2:18" ht="15" thickBot="1" x14ac:dyDescent="0.4">
      <c r="B23" s="49" t="s">
        <v>11</v>
      </c>
      <c r="C23" s="50"/>
      <c r="D23" s="50"/>
      <c r="E23" s="51"/>
      <c r="L23" s="1" t="s">
        <v>18</v>
      </c>
      <c r="M23" t="s">
        <v>33</v>
      </c>
      <c r="N23" t="s">
        <v>34</v>
      </c>
      <c r="O23" t="s">
        <v>35</v>
      </c>
      <c r="R23" s="1" t="s">
        <v>33</v>
      </c>
    </row>
    <row r="24" spans="2:18" x14ac:dyDescent="0.35">
      <c r="B24" s="17"/>
      <c r="C24" s="27" t="s">
        <v>14</v>
      </c>
      <c r="D24" s="27" t="s">
        <v>38</v>
      </c>
      <c r="E24" s="20"/>
      <c r="L24" s="1" t="s">
        <v>19</v>
      </c>
      <c r="M24" s="1" t="s">
        <v>21</v>
      </c>
      <c r="N24" t="s">
        <v>36</v>
      </c>
      <c r="O24" s="1" t="s">
        <v>30</v>
      </c>
      <c r="R24" s="1" t="s">
        <v>27</v>
      </c>
    </row>
    <row r="25" spans="2:18" x14ac:dyDescent="0.35">
      <c r="B25" s="17" t="s">
        <v>6</v>
      </c>
      <c r="C25" s="18"/>
      <c r="D25" s="19"/>
      <c r="E25" s="15">
        <f>3-D25</f>
        <v>3</v>
      </c>
      <c r="L25" s="1" t="s">
        <v>19</v>
      </c>
      <c r="M25" s="1" t="s">
        <v>22</v>
      </c>
      <c r="N25" s="1" t="s">
        <v>36</v>
      </c>
      <c r="O25" s="1" t="s">
        <v>30</v>
      </c>
      <c r="R25" s="1" t="s">
        <v>25</v>
      </c>
    </row>
    <row r="26" spans="2:18" x14ac:dyDescent="0.35">
      <c r="B26" s="17" t="s">
        <v>7</v>
      </c>
      <c r="C26" s="18"/>
      <c r="D26" s="19"/>
      <c r="E26" s="15">
        <f t="shared" ref="E26:E29" si="1">3-D26</f>
        <v>3</v>
      </c>
      <c r="L26" s="1" t="s">
        <v>19</v>
      </c>
      <c r="M26" s="1" t="s">
        <v>23</v>
      </c>
      <c r="N26" s="1" t="s">
        <v>36</v>
      </c>
      <c r="O26" s="1" t="s">
        <v>30</v>
      </c>
      <c r="R26" s="1" t="s">
        <v>31</v>
      </c>
    </row>
    <row r="27" spans="2:18" x14ac:dyDescent="0.35">
      <c r="B27" s="17" t="s">
        <v>8</v>
      </c>
      <c r="C27" s="18"/>
      <c r="D27" s="19"/>
      <c r="E27" s="15">
        <f t="shared" si="1"/>
        <v>3</v>
      </c>
      <c r="L27" s="1" t="s">
        <v>19</v>
      </c>
      <c r="M27" s="1" t="s">
        <v>24</v>
      </c>
      <c r="N27" s="1" t="s">
        <v>36</v>
      </c>
      <c r="O27" s="1" t="s">
        <v>30</v>
      </c>
      <c r="R27" t="s">
        <v>28</v>
      </c>
    </row>
    <row r="28" spans="2:18" x14ac:dyDescent="0.35">
      <c r="B28" s="17" t="s">
        <v>9</v>
      </c>
      <c r="C28" s="21"/>
      <c r="D28" s="19"/>
      <c r="E28" s="15">
        <f t="shared" si="1"/>
        <v>3</v>
      </c>
      <c r="L28" s="1" t="s">
        <v>19</v>
      </c>
      <c r="M28" s="1" t="s">
        <v>25</v>
      </c>
      <c r="N28" s="1" t="s">
        <v>36</v>
      </c>
      <c r="O28" s="1" t="s">
        <v>30</v>
      </c>
    </row>
    <row r="29" spans="2:18" x14ac:dyDescent="0.35">
      <c r="B29" s="17" t="s">
        <v>10</v>
      </c>
      <c r="C29" s="28"/>
      <c r="D29" s="19"/>
      <c r="E29" s="15">
        <f t="shared" si="1"/>
        <v>3</v>
      </c>
      <c r="L29" s="1" t="s">
        <v>19</v>
      </c>
      <c r="M29" s="1" t="s">
        <v>26</v>
      </c>
      <c r="N29" s="1" t="s">
        <v>36</v>
      </c>
      <c r="O29" s="1" t="s">
        <v>30</v>
      </c>
    </row>
    <row r="30" spans="2:18" ht="10.5" customHeight="1" x14ac:dyDescent="0.35">
      <c r="B30" s="17"/>
      <c r="C30" s="40"/>
      <c r="D30" s="41"/>
      <c r="E30" s="15">
        <f>IF(ISNUMBER(SEARCH("COMM 101 Replacement*",$B$30)),(3-$D$30),0)</f>
        <v>0</v>
      </c>
      <c r="L30" s="1" t="s">
        <v>19</v>
      </c>
      <c r="M30" s="1" t="s">
        <v>27</v>
      </c>
      <c r="N30" s="1" t="s">
        <v>36</v>
      </c>
      <c r="O30" s="1" t="s">
        <v>30</v>
      </c>
    </row>
    <row r="31" spans="2:18" ht="7.5" customHeight="1" x14ac:dyDescent="0.35">
      <c r="B31" s="29" t="str">
        <f>IF(B30="COMM 101 Replacement*", "*: Can be any level COMM or non-COMM", "")</f>
        <v/>
      </c>
      <c r="C31" s="23"/>
      <c r="D31" s="23"/>
      <c r="E31" s="20"/>
      <c r="L31" s="1" t="s">
        <v>19</v>
      </c>
      <c r="M31" s="1" t="s">
        <v>28</v>
      </c>
      <c r="N31" s="1" t="s">
        <v>36</v>
      </c>
      <c r="O31" s="1" t="s">
        <v>30</v>
      </c>
    </row>
    <row r="32" spans="2:18" ht="19" thickBot="1" x14ac:dyDescent="0.5">
      <c r="B32" s="24" t="str">
        <f>IF(ISNUMBER(SEARCH("Y1", $C$13)), "Required credits: 15", "Required credits: 15")</f>
        <v>Required credits: 15</v>
      </c>
      <c r="C32" s="25" t="str">
        <f>"Completed: "&amp;SUM($D$25:$D$30)</f>
        <v>Completed: 0</v>
      </c>
      <c r="D32" s="25" t="str">
        <f>"Remaining: "&amp;SUM($E$25:$E$30)</f>
        <v>Remaining: 15</v>
      </c>
      <c r="E32" s="26" t="str">
        <f>IF(SUM($E$25:$E$30)=0,"✓","")</f>
        <v/>
      </c>
      <c r="L32" t="s">
        <v>19</v>
      </c>
      <c r="M32" s="1" t="s">
        <v>31</v>
      </c>
      <c r="N32" s="1" t="s">
        <v>36</v>
      </c>
      <c r="O32" s="1" t="s">
        <v>32</v>
      </c>
    </row>
    <row r="33" spans="2:15" ht="15" thickBot="1" x14ac:dyDescent="0.4">
      <c r="B33" s="49" t="s">
        <v>12</v>
      </c>
      <c r="C33" s="50"/>
      <c r="D33" s="50"/>
      <c r="E33" s="51"/>
      <c r="L33" s="1" t="s">
        <v>20</v>
      </c>
      <c r="M33" s="1" t="s">
        <v>21</v>
      </c>
      <c r="N33" s="1" t="s">
        <v>36</v>
      </c>
      <c r="O33" s="1" t="s">
        <v>30</v>
      </c>
    </row>
    <row r="34" spans="2:15" x14ac:dyDescent="0.35">
      <c r="B34" s="17"/>
      <c r="C34" s="27" t="s">
        <v>14</v>
      </c>
      <c r="D34" s="27" t="s">
        <v>38</v>
      </c>
      <c r="E34" s="20"/>
      <c r="L34" s="1" t="s">
        <v>20</v>
      </c>
      <c r="M34" s="1" t="s">
        <v>22</v>
      </c>
      <c r="N34" s="1" t="s">
        <v>36</v>
      </c>
      <c r="O34" s="1" t="s">
        <v>30</v>
      </c>
    </row>
    <row r="35" spans="2:15" s="2" customFormat="1" x14ac:dyDescent="0.35">
      <c r="B35" s="17" t="str">
        <f>IF(ISNUMBER(SEARCH("Global Supply Chain &amp; Logistics",$C$14)),"","Upper Level Course 1")</f>
        <v>Upper Level Course 1</v>
      </c>
      <c r="C35" s="18"/>
      <c r="D35" s="19"/>
      <c r="E35" s="15">
        <f>IF(ISNUMBER(SEARCH("Upper Level Course 1",B35)),(3-D35),0)</f>
        <v>3</v>
      </c>
      <c r="L35" s="2" t="s">
        <v>20</v>
      </c>
      <c r="M35" s="2" t="s">
        <v>23</v>
      </c>
      <c r="N35" s="2" t="s">
        <v>36</v>
      </c>
      <c r="O35" s="2" t="s">
        <v>30</v>
      </c>
    </row>
    <row r="36" spans="2:15" s="2" customFormat="1" ht="16.5" customHeight="1" x14ac:dyDescent="0.35">
      <c r="B36" s="17" t="str">
        <f>IF(ISNUMBER(SEARCH("Operations &amp; Logistics",$C$14)),"Upper Level Course 2","")</f>
        <v/>
      </c>
      <c r="C36" s="18"/>
      <c r="D36" s="35"/>
      <c r="E36" s="15">
        <f>IF(ISNUMBER(SEARCH("Upper Level Course 2",B36)),(3-D36),0)</f>
        <v>0</v>
      </c>
      <c r="L36" s="2" t="s">
        <v>20</v>
      </c>
      <c r="M36" s="2" t="s">
        <v>24</v>
      </c>
      <c r="N36" s="2" t="s">
        <v>36</v>
      </c>
      <c r="O36" s="2" t="s">
        <v>30</v>
      </c>
    </row>
    <row r="37" spans="2:15" hidden="1" x14ac:dyDescent="0.35">
      <c r="B37" s="22"/>
      <c r="C37" s="23"/>
      <c r="D37" s="23"/>
      <c r="E37" s="30"/>
      <c r="L37" s="1" t="s">
        <v>20</v>
      </c>
      <c r="M37" s="1" t="s">
        <v>25</v>
      </c>
      <c r="N37" s="1" t="s">
        <v>36</v>
      </c>
      <c r="O37" s="1" t="s">
        <v>30</v>
      </c>
    </row>
    <row r="38" spans="2:15" ht="19" thickBot="1" x14ac:dyDescent="0.5">
      <c r="B38" s="24" t="str" cm="1">
        <f t="array" ref="B38">IFERROR(_xlfn.IFS(ISNUMBER(SEARCH("Global Supply Chain &amp; Logistics",$C$14)),"Credits Required: 0",ISNUMBER(SEARCH("Operations &amp; Logistics",$C$14)),"Required Credits: 6"),"Required Credits: 3")</f>
        <v>Required Credits: 3</v>
      </c>
      <c r="C38" s="25" t="str">
        <f>"Completed: "&amp;SUM($D$35:$D$36)</f>
        <v>Completed: 0</v>
      </c>
      <c r="D38" s="25" t="str">
        <f>"Remaining: "&amp;SUM($E$35:$E$36)</f>
        <v>Remaining: 3</v>
      </c>
      <c r="E38" s="31" t="str">
        <f>IF(SUM($E$35:$E$36)=0,"✓","")</f>
        <v/>
      </c>
      <c r="F38" s="1"/>
      <c r="L38" s="1" t="s">
        <v>20</v>
      </c>
      <c r="M38" s="1" t="s">
        <v>26</v>
      </c>
      <c r="N38" s="1" t="s">
        <v>36</v>
      </c>
      <c r="O38" s="1" t="s">
        <v>30</v>
      </c>
    </row>
    <row r="39" spans="2:15" ht="15" thickBot="1" x14ac:dyDescent="0.4">
      <c r="B39" s="49" t="s">
        <v>13</v>
      </c>
      <c r="C39" s="50"/>
      <c r="D39" s="50"/>
      <c r="E39" s="51"/>
      <c r="L39" s="1" t="s">
        <v>20</v>
      </c>
      <c r="M39" s="1" t="s">
        <v>28</v>
      </c>
      <c r="N39" s="1" t="s">
        <v>36</v>
      </c>
      <c r="O39" s="1" t="s">
        <v>30</v>
      </c>
    </row>
    <row r="40" spans="2:15" x14ac:dyDescent="0.35">
      <c r="B40" s="32"/>
      <c r="C40" s="33" t="s">
        <v>14</v>
      </c>
      <c r="D40" s="33" t="s">
        <v>38</v>
      </c>
      <c r="E40" s="34"/>
      <c r="L40" s="1" t="s">
        <v>20</v>
      </c>
      <c r="M40" s="1" t="s">
        <v>31</v>
      </c>
      <c r="N40" s="1" t="s">
        <v>36</v>
      </c>
      <c r="O40" s="1" t="s">
        <v>32</v>
      </c>
    </row>
    <row r="41" spans="2:15" x14ac:dyDescent="0.35">
      <c r="B41" s="17" t="s">
        <v>6</v>
      </c>
      <c r="C41" s="18"/>
      <c r="D41" s="19"/>
      <c r="E41" s="15">
        <f>3-D41</f>
        <v>3</v>
      </c>
      <c r="L41" s="2" t="s">
        <v>18</v>
      </c>
      <c r="M41" s="2" t="s">
        <v>26</v>
      </c>
      <c r="N41" s="2" t="s">
        <v>29</v>
      </c>
      <c r="O41" s="2" t="s">
        <v>30</v>
      </c>
    </row>
    <row r="42" spans="2:15" x14ac:dyDescent="0.35">
      <c r="B42" s="17" t="s">
        <v>7</v>
      </c>
      <c r="C42" s="18"/>
      <c r="D42" s="35"/>
      <c r="E42" s="15">
        <f t="shared" ref="E42:E44" si="2">3-D42</f>
        <v>3</v>
      </c>
      <c r="L42" s="2" t="s">
        <v>19</v>
      </c>
      <c r="M42" s="2" t="s">
        <v>26</v>
      </c>
      <c r="N42" s="2" t="s">
        <v>36</v>
      </c>
      <c r="O42" s="2" t="s">
        <v>30</v>
      </c>
    </row>
    <row r="43" spans="2:15" x14ac:dyDescent="0.35">
      <c r="B43" s="17" t="s">
        <v>8</v>
      </c>
      <c r="C43" s="36"/>
      <c r="D43" s="18"/>
      <c r="E43" s="15">
        <f t="shared" si="2"/>
        <v>3</v>
      </c>
      <c r="L43" s="2" t="s">
        <v>20</v>
      </c>
      <c r="M43" s="2" t="s">
        <v>26</v>
      </c>
      <c r="N43" s="2" t="s">
        <v>36</v>
      </c>
      <c r="O43" s="2" t="s">
        <v>30</v>
      </c>
    </row>
    <row r="44" spans="2:15" x14ac:dyDescent="0.35">
      <c r="B44" s="17" t="s">
        <v>9</v>
      </c>
      <c r="C44" s="21"/>
      <c r="D44" s="37"/>
      <c r="E44" s="15">
        <f t="shared" si="2"/>
        <v>3</v>
      </c>
    </row>
    <row r="45" spans="2:15" s="2" customFormat="1" x14ac:dyDescent="0.35">
      <c r="B45" s="17" t="str">
        <f>IF(OR(ISNUMBER(SEARCH("Y2 Transfer",$C$13)),ISNUMBER(SEARCH("Y3 Transfer",$C$13))),"COMM 101 Replacement","")</f>
        <v/>
      </c>
      <c r="C45" s="28"/>
      <c r="D45" s="19"/>
      <c r="E45" s="15" t="str">
        <f>IF(OR(ISNUMBER(SEARCH("Y2 Transfer", $C$13)), ISNUMBER(SEARCH("Y3 Transfer", $C$13))), 3-D45, "")</f>
        <v/>
      </c>
    </row>
    <row r="46" spans="2:15" x14ac:dyDescent="0.35">
      <c r="B46" s="29"/>
      <c r="C46" s="23"/>
      <c r="D46" s="23"/>
      <c r="E46" s="38"/>
    </row>
    <row r="47" spans="2:15" ht="19" thickBot="1" x14ac:dyDescent="0.5">
      <c r="B47" s="24" t="str">
        <f>IF(ISNUMBER(SEARCH("Y1", $C$13)), "Required credits: 12", "Required credits: 15")</f>
        <v>Required credits: 12</v>
      </c>
      <c r="C47" s="25" t="str">
        <f>"Completed: "&amp;SUM($D$41:$D$45)</f>
        <v>Completed: 0</v>
      </c>
      <c r="D47" s="25" t="str">
        <f>"Remaining: "&amp;SUM($E$41:$E$45)</f>
        <v>Remaining: 12</v>
      </c>
      <c r="E47" s="26" t="str">
        <f>IF(SUM($E$41:$E$44)=0,"✓","")</f>
        <v/>
      </c>
    </row>
    <row r="48" spans="2:15" s="2" customFormat="1" ht="15" thickBot="1" x14ac:dyDescent="0.4">
      <c r="B48" s="86" t="s">
        <v>42</v>
      </c>
      <c r="C48" s="87"/>
      <c r="D48" s="87"/>
      <c r="E48" s="88"/>
    </row>
    <row r="49" spans="2:5" s="3" customFormat="1" ht="45" customHeight="1" x14ac:dyDescent="0.35">
      <c r="B49" s="68" t="s">
        <v>48</v>
      </c>
      <c r="C49" s="69"/>
      <c r="D49" s="69"/>
      <c r="E49" s="70"/>
    </row>
    <row r="50" spans="2:5" s="3" customFormat="1" ht="15" customHeight="1" x14ac:dyDescent="0.35">
      <c r="B50" s="62" t="s">
        <v>41</v>
      </c>
      <c r="C50" s="63"/>
      <c r="D50" s="63"/>
      <c r="E50" s="64"/>
    </row>
    <row r="51" spans="2:5" s="3" customFormat="1" ht="30" customHeight="1" x14ac:dyDescent="0.35">
      <c r="B51" s="65" t="s">
        <v>53</v>
      </c>
      <c r="C51" s="66"/>
      <c r="D51" s="66"/>
      <c r="E51" s="67"/>
    </row>
    <row r="52" spans="2:5" x14ac:dyDescent="0.35">
      <c r="B52" s="4"/>
      <c r="C52" s="5"/>
      <c r="D52" s="5" t="s">
        <v>14</v>
      </c>
      <c r="E52" s="6"/>
    </row>
    <row r="53" spans="2:5" x14ac:dyDescent="0.35">
      <c r="B53" s="60" t="s">
        <v>16</v>
      </c>
      <c r="C53" s="61"/>
      <c r="D53" s="11"/>
      <c r="E53" s="6"/>
    </row>
    <row r="54" spans="2:5" ht="15" thickBot="1" x14ac:dyDescent="0.4">
      <c r="B54" s="60" t="s">
        <v>17</v>
      </c>
      <c r="C54" s="61"/>
      <c r="D54" s="12"/>
      <c r="E54" s="16"/>
    </row>
    <row r="55" spans="2:5" s="2" customFormat="1" ht="15" thickBot="1" x14ac:dyDescent="0.4">
      <c r="B55" s="8"/>
      <c r="C55" s="9"/>
      <c r="D55" s="9"/>
      <c r="E55" s="10"/>
    </row>
    <row r="56" spans="2:5" s="2" customFormat="1" x14ac:dyDescent="0.35">
      <c r="B56" s="14" t="s">
        <v>44</v>
      </c>
      <c r="C56" s="13"/>
      <c r="D56" s="52"/>
      <c r="E56" s="53"/>
    </row>
    <row r="57" spans="2:5" s="2" customFormat="1" ht="30" customHeight="1" x14ac:dyDescent="0.35">
      <c r="B57" s="54" t="s">
        <v>45</v>
      </c>
      <c r="C57" s="55"/>
      <c r="D57" s="55"/>
      <c r="E57" s="56"/>
    </row>
    <row r="58" spans="2:5" s="2" customFormat="1" ht="45" customHeight="1" x14ac:dyDescent="0.35">
      <c r="B58" s="99" t="s">
        <v>49</v>
      </c>
      <c r="C58" s="100"/>
      <c r="D58" s="100"/>
      <c r="E58" s="101"/>
    </row>
    <row r="59" spans="2:5" s="2" customFormat="1" ht="29.5" customHeight="1" x14ac:dyDescent="0.35">
      <c r="B59" s="71" t="s">
        <v>61</v>
      </c>
      <c r="C59" s="72"/>
      <c r="D59" s="72"/>
      <c r="E59" s="73"/>
    </row>
    <row r="60" spans="2:5" s="2" customFormat="1" x14ac:dyDescent="0.35">
      <c r="B60" s="57" t="s">
        <v>46</v>
      </c>
      <c r="C60" s="58"/>
      <c r="D60" s="58"/>
      <c r="E60" s="59"/>
    </row>
    <row r="61" spans="2:5" s="2" customFormat="1" ht="17" customHeight="1" x14ac:dyDescent="0.35">
      <c r="B61" s="57" t="s">
        <v>51</v>
      </c>
      <c r="C61" s="58"/>
      <c r="D61" s="58"/>
      <c r="E61" s="59"/>
    </row>
    <row r="62" spans="2:5" s="2" customFormat="1" ht="15" customHeight="1" x14ac:dyDescent="0.35">
      <c r="B62" s="71" t="s">
        <v>50</v>
      </c>
      <c r="C62" s="72"/>
      <c r="D62" s="72"/>
      <c r="E62" s="73"/>
    </row>
    <row r="63" spans="2:5" s="2" customFormat="1" ht="30" customHeight="1" x14ac:dyDescent="0.35">
      <c r="B63" s="71" t="s">
        <v>54</v>
      </c>
      <c r="C63" s="72"/>
      <c r="D63" s="72"/>
      <c r="E63" s="73"/>
    </row>
    <row r="64" spans="2:5" s="2" customFormat="1" ht="35" customHeight="1" thickBot="1" x14ac:dyDescent="0.4">
      <c r="B64" s="74" t="s">
        <v>52</v>
      </c>
      <c r="C64" s="75"/>
      <c r="D64" s="75"/>
      <c r="E64" s="76"/>
    </row>
    <row r="65" spans="1:5" s="7" customFormat="1" ht="15" thickBot="1" x14ac:dyDescent="0.4">
      <c r="A65" s="5"/>
      <c r="B65" s="8"/>
      <c r="C65" s="9"/>
      <c r="D65" s="9"/>
      <c r="E65" s="10"/>
    </row>
    <row r="66" spans="1:5" x14ac:dyDescent="0.35"/>
    <row r="67" spans="1:5" x14ac:dyDescent="0.35"/>
    <row r="68" spans="1:5" x14ac:dyDescent="0.35"/>
    <row r="69" spans="1:5" x14ac:dyDescent="0.35"/>
  </sheetData>
  <sheetProtection selectLockedCells="1"/>
  <sortState xmlns:xlrd2="http://schemas.microsoft.com/office/spreadsheetml/2017/richdata2" ref="R18:R27">
    <sortCondition ref="R18:R27"/>
  </sortState>
  <mergeCells count="31">
    <mergeCell ref="B62:E62"/>
    <mergeCell ref="B63:E63"/>
    <mergeCell ref="B64:E64"/>
    <mergeCell ref="B11:E11"/>
    <mergeCell ref="B2:E3"/>
    <mergeCell ref="B48:E48"/>
    <mergeCell ref="C13:D13"/>
    <mergeCell ref="C14:D14"/>
    <mergeCell ref="B7:E7"/>
    <mergeCell ref="B8:E8"/>
    <mergeCell ref="B9:E9"/>
    <mergeCell ref="B10:E10"/>
    <mergeCell ref="B6:C6"/>
    <mergeCell ref="B58:E58"/>
    <mergeCell ref="B59:E59"/>
    <mergeCell ref="B60:E60"/>
    <mergeCell ref="B61:E61"/>
    <mergeCell ref="B53:C53"/>
    <mergeCell ref="B50:E50"/>
    <mergeCell ref="B54:C54"/>
    <mergeCell ref="B15:E15"/>
    <mergeCell ref="B23:E23"/>
    <mergeCell ref="B33:E33"/>
    <mergeCell ref="B39:E39"/>
    <mergeCell ref="B51:E51"/>
    <mergeCell ref="B49:E49"/>
    <mergeCell ref="B4:E4"/>
    <mergeCell ref="B5:E5"/>
    <mergeCell ref="B12:E12"/>
    <mergeCell ref="D56:E56"/>
    <mergeCell ref="B57:E57"/>
  </mergeCells>
  <conditionalFormatting sqref="C30:D30">
    <cfRule type="expression" dxfId="3" priority="4">
      <formula>SEARCH("Y1 (Direct Entry)",$C$13)&gt;0</formula>
    </cfRule>
  </conditionalFormatting>
  <conditionalFormatting sqref="C36:D36">
    <cfRule type="expression" dxfId="2" priority="3">
      <formula>NOT(IFERROR(SEARCH("Operations &amp; Logistics",$C$14)&gt;0,FALSE))</formula>
    </cfRule>
  </conditionalFormatting>
  <conditionalFormatting sqref="C35:D35">
    <cfRule type="expression" dxfId="1" priority="2">
      <formula>IFERROR(SEARCH("Global Supply Chain &amp; Logistics",$C$14)&gt;0,FALSE)</formula>
    </cfRule>
  </conditionalFormatting>
  <conditionalFormatting sqref="C45:D45">
    <cfRule type="expression" dxfId="0" priority="1">
      <formula>SEARCH("Y1 (Direct Entry)",$C$13)&gt;0</formula>
    </cfRule>
  </conditionalFormatting>
  <dataValidations count="9">
    <dataValidation type="whole" operator="greaterThan" allowBlank="1" showInputMessage="1" showErrorMessage="1" errorTitle="Please enter a number" error="The number of credits earned for this elective should be entered here." sqref="D21:E21" xr:uid="{5B65AEE1-86CE-4F31-AAF3-B31FFC70F008}">
      <formula1>0</formula1>
    </dataValidation>
    <dataValidation type="textLength" allowBlank="1" showInputMessage="1" showErrorMessage="1" errorTitle="Enter 4 digit course code" error="Example: &quot;ENGL&quot;" sqref="C21" xr:uid="{E42A63B8-DD2E-4D89-ADBC-3B59B5EAF998}">
      <formula1>4</formula1>
      <formula2>4</formula2>
    </dataValidation>
    <dataValidation allowBlank="1" showInputMessage="1" showErrorMessage="1" errorTitle="Enter a 4 digit course code" error="Example: &quot;ENGL&quot;" sqref="C25:C30 C35:C36 C41:C45" xr:uid="{AED93348-09B6-4B69-AAE2-5597F8333B0E}"/>
    <dataValidation type="list" allowBlank="1" showInputMessage="1" showErrorMessage="1" sqref="C13:D13" xr:uid="{42D15331-A697-47B0-BCA1-ADFFEB7C79C9}">
      <formula1>$R$14:$R$16</formula1>
    </dataValidation>
    <dataValidation type="whole" operator="greaterThanOrEqual" allowBlank="1" showInputMessage="1" showErrorMessage="1" errorTitle="Please enter a number" error="The number of credits earned for this elective should be entered here." sqref="D25:E30 D17:E20 D35:E36 D41:E45" xr:uid="{386B74D2-8A90-473E-A84F-470ECFF48685}">
      <formula1>0</formula1>
    </dataValidation>
    <dataValidation allowBlank="1" showInputMessage="1" showErrorMessage="1" errorTitle="Enter 4 digit course code" error="Example: &quot;ENGL&quot;" sqref="C17:C20" xr:uid="{3E3E0D99-F587-4D87-A3A8-0A4A4EAF8FC0}"/>
    <dataValidation type="custom" allowBlank="1" showInputMessage="1" showErrorMessage="1" sqref="B50:E50" xr:uid="{E463B4C5-0C0B-4141-8F69-45FD019A704D}">
      <formula1>"&lt;0&gt;0"</formula1>
    </dataValidation>
    <dataValidation type="custom" allowBlank="1" showInputMessage="1" showErrorMessage="1" sqref="B58:E58" xr:uid="{25798469-9D66-41FF-9396-10456ED286FD}">
      <formula1>"0&gt;0"</formula1>
    </dataValidation>
    <dataValidation type="list" allowBlank="1" showInputMessage="1" showErrorMessage="1" sqref="C14:D14" xr:uid="{71FF4D49-A049-4684-9C55-A039177B7B20}">
      <formula1>$R$18:$R$27</formula1>
    </dataValidation>
  </dataValidations>
  <hyperlinks>
    <hyperlink ref="B50:D50" r:id="rId1" location="gid=1480906549" display="See BCOM Elective List for eligible courses:" xr:uid="{9933DBD2-357D-4283-AD01-F9A798D4250D}"/>
    <hyperlink ref="B58:E58" r:id="rId2" location="notforcredit" display="2. Avoid taking non-Commerce electives that are not for credit in the BCom program. Confirm that the electives you have selected will count for credit in the BCom program by reviewing the not-for-credit tables on the bottom of the Electives page." xr:uid="{4A453863-76C9-4022-8DAC-C7F182C6F653}"/>
    <hyperlink ref="B4:E4" r:id="rId3" display="This sheet relects the most recent BCOM requirements as of June 2023. Please refer to https://mybcom.sauder.ubc.ca/elective-requirements to ensure that you are using the most recent version" xr:uid="{AAFEF5B1-2701-4840-987B-AC7AB9CF6522}"/>
  </hyperlinks>
  <pageMargins left="0.7" right="0.7" top="0.75" bottom="0.75" header="0.3" footer="0.3"/>
  <pageSetup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Elective Checklist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SauderIT</dc:creator>
  <cp:lastModifiedBy>Altintop, Zeynep</cp:lastModifiedBy>
  <cp:lastPrinted>2023-04-03T20:00:37Z</cp:lastPrinted>
  <dcterms:created xsi:type="dcterms:W3CDTF">2023-03-30T17:40:35Z</dcterms:created>
  <dcterms:modified xsi:type="dcterms:W3CDTF">2025-10-23T22:19:21Z</dcterms:modified>
</cp:coreProperties>
</file>