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W:\Undergraduate\Academic Services\Degree Progression Tools\BCOM Elective Checklist\"/>
    </mc:Choice>
  </mc:AlternateContent>
  <xr:revisionPtr revIDLastSave="0" documentId="13_ncr:1_{1B47096E-08F8-4ACA-90AE-292B277D70A7}" xr6:coauthVersionLast="47" xr6:coauthVersionMax="47" xr10:uidLastSave="{00000000-0000-0000-0000-000000000000}"/>
  <workbookProtection lockStructure="1"/>
  <bookViews>
    <workbookView xWindow="30990" yWindow="3195" windowWidth="14490" windowHeight="7335" xr2:uid="{711FD6F4-3E33-4A40-89CB-FF8F475EF58B}"/>
  </bookViews>
  <sheets>
    <sheet name="Elective 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5" i="1" l="1"/>
  <c r="B47" i="1"/>
  <c r="B32" i="1"/>
  <c r="C47" i="1"/>
  <c r="B45" i="1"/>
  <c r="B36" i="1"/>
  <c r="E36" i="1" s="1"/>
  <c r="B31" i="1"/>
  <c r="C38" i="1"/>
  <c r="C32" i="1"/>
  <c r="C22" i="1"/>
  <c r="E44" i="1"/>
  <c r="E43" i="1"/>
  <c r="E42" i="1"/>
  <c r="E41" i="1"/>
  <c r="E29" i="1"/>
  <c r="E28" i="1"/>
  <c r="E27" i="1"/>
  <c r="E26" i="1"/>
  <c r="E25" i="1"/>
  <c r="E20" i="1"/>
  <c r="E19" i="1"/>
  <c r="E18" i="1"/>
  <c r="E17" i="1"/>
  <c r="B38" i="1" a="1"/>
  <c r="B38" i="1" s="1"/>
  <c r="B35" i="1"/>
  <c r="E35" i="1" s="1"/>
  <c r="D47" i="1" l="1"/>
  <c r="D38" i="1"/>
  <c r="E30" i="1"/>
  <c r="E32" i="1" s="1"/>
  <c r="E47" i="1"/>
  <c r="E38" i="1"/>
  <c r="E22" i="1"/>
  <c r="D22" i="1"/>
  <c r="D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<sst xmlns="http://schemas.openxmlformats.org/spreadsheetml/2006/main" count="186" uniqueCount="62">
  <si>
    <t>BCOM Elective Checklist</t>
  </si>
  <si>
    <t>Non-Commerce Upper Level (300- or 400-level courses)</t>
  </si>
  <si>
    <t>Upper Level Course 1</t>
  </si>
  <si>
    <t>Upper Level Course 2</t>
  </si>
  <si>
    <t>Upper Level Course 3</t>
  </si>
  <si>
    <t>Upper Level Course 4</t>
  </si>
  <si>
    <t>Any Level Course 1</t>
  </si>
  <si>
    <t>Any Level Course 2</t>
  </si>
  <si>
    <t>Any Level Course 3</t>
  </si>
  <si>
    <t>Any Level Course 4</t>
  </si>
  <si>
    <t>Any Level Course 5</t>
  </si>
  <si>
    <t>Non-Commerce Any Level (100-, 200-, 300- or 400-level courses)</t>
  </si>
  <si>
    <t>Commerce or Non-Commerce Upper Level (300- or 400-level course)</t>
  </si>
  <si>
    <t>Commerce or Non-Commerce Any Level (100-, 200-, 300- or 400-level courses)</t>
  </si>
  <si>
    <t>Course Code</t>
  </si>
  <si>
    <t>Required credits: 12</t>
  </si>
  <si>
    <t>Humanities Requirement:</t>
  </si>
  <si>
    <t>Science or Social Science Requirement:</t>
  </si>
  <si>
    <t>Y1 (Direct Entry)</t>
  </si>
  <si>
    <t>Y2 Transfer</t>
  </si>
  <si>
    <t>Y3 Transfer</t>
  </si>
  <si>
    <t>Accounting</t>
  </si>
  <si>
    <t>Entrepreneurship</t>
  </si>
  <si>
    <t>Finance</t>
  </si>
  <si>
    <t>General Business Management</t>
  </si>
  <si>
    <t>OBHR</t>
  </si>
  <si>
    <t>Business Technology Management</t>
  </si>
  <si>
    <t>Marketing</t>
  </si>
  <si>
    <t>Real Estate</t>
  </si>
  <si>
    <t>27 cr, 12 ul</t>
  </si>
  <si>
    <t>15 cr, 3ul</t>
  </si>
  <si>
    <t>Operations &amp; Logistics</t>
  </si>
  <si>
    <t>18 cr, 6ul</t>
  </si>
  <si>
    <t>Global Supply Chain &amp; Logistics</t>
  </si>
  <si>
    <t>27 cr, 12ul</t>
  </si>
  <si>
    <t>12 cr</t>
  </si>
  <si>
    <t>30 cr, 12ul</t>
  </si>
  <si>
    <t>Option:</t>
  </si>
  <si>
    <t>Credits Completed</t>
  </si>
  <si>
    <t>Entry into BCOM:</t>
  </si>
  <si>
    <t>&lt;- Select from list</t>
  </si>
  <si>
    <t>See BCOM Elective List for eligible courses</t>
  </si>
  <si>
    <t>Humanities &amp; Social Sciences/Sciences Requirement</t>
  </si>
  <si>
    <t>Read first - Instructions:</t>
  </si>
  <si>
    <t>Please note:</t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</si>
  <si>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Elective requirements vary depending on your option and entry into the program, please ensure both are selected correctly.</t>
    </r>
  </si>
  <si>
    <r>
      <rPr>
        <b/>
        <sz val="11"/>
        <color rgb="FF000000"/>
        <rFont val="Calibri"/>
        <family val="2"/>
        <scheme val="minor"/>
      </rPr>
      <t xml:space="preserve">4. </t>
    </r>
    <r>
      <rPr>
        <sz val="11"/>
        <color rgb="FF000000"/>
        <rFont val="Calibri"/>
        <family val="2"/>
        <scheme val="minor"/>
      </rPr>
      <t>Co-op courses do not count towards elective requirements.</t>
    </r>
  </si>
  <si>
    <t>Date last updated:</t>
  </si>
  <si>
    <r>
      <t>Students with Y1 entry from 2022W or later, Y2 transfer from 2023W or later, or Y3 transfer from 2024W or later must complete 3 credits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humanities and 3 credits of sciences/social sciences (any level).</t>
    </r>
  </si>
  <si>
    <r>
      <rPr>
        <b/>
        <sz val="11"/>
        <rFont val="Calibri"/>
        <family val="2"/>
        <scheme val="minor"/>
      </rPr>
      <t>2.</t>
    </r>
    <r>
      <rPr>
        <sz val="11"/>
        <rFont val="Calibri"/>
        <family val="2"/>
        <scheme val="minor"/>
      </rPr>
      <t xml:space="preserve"> Avoid taking non-Commerce electives that are not for credit in the BCom program. Confirm that the electives you have selected will count for credit in the BCom program</t>
    </r>
    <r>
      <rPr>
        <u/>
        <sz val="11"/>
        <color theme="10"/>
        <rFont val="Calibri"/>
        <family val="2"/>
        <scheme val="minor"/>
      </rPr>
      <t xml:space="preserve"> by reviewing the not-for-credit tables on the bottom of the Electives page.</t>
    </r>
  </si>
  <si>
    <r>
      <rPr>
        <b/>
        <sz val="11"/>
        <color rgb="FF000000"/>
        <rFont val="Calibri"/>
        <family val="2"/>
        <scheme val="minor"/>
      </rPr>
      <t>6.</t>
    </r>
    <r>
      <rPr>
        <sz val="11"/>
        <color rgb="FF000000"/>
        <rFont val="Calibri"/>
        <family val="2"/>
        <scheme val="minor"/>
      </rPr>
      <t xml:space="preserve"> This sheet does not apply to BUCS students, please refer to the BUCS program requirements page.</t>
    </r>
  </si>
  <si>
    <r>
      <rPr>
        <b/>
        <sz val="11"/>
        <color rgb="FF000000"/>
        <rFont val="Calibri"/>
        <family val="2"/>
        <scheme val="minor"/>
      </rPr>
      <t>5.</t>
    </r>
    <r>
      <rPr>
        <sz val="11"/>
        <color rgb="FF000000"/>
        <rFont val="Calibri"/>
        <family val="2"/>
        <scheme val="minor"/>
      </rPr>
      <t xml:space="preserve"> COHR courses cannot be counted as non-COMM courses.</t>
    </r>
  </si>
  <si>
    <r>
      <rPr>
        <b/>
        <sz val="11"/>
        <color rgb="FF000000"/>
        <rFont val="Calibri"/>
        <family val="2"/>
        <scheme val="minor"/>
      </rPr>
      <t>8.</t>
    </r>
    <r>
      <rPr>
        <sz val="11"/>
        <color rgb="FF000000"/>
        <rFont val="Calibri"/>
        <family val="2"/>
        <scheme val="minor"/>
      </rPr>
      <t xml:space="preserve"> Some 4th year capstone courses are 6-credit courses. If one of these is taken as the capstone requirement, then 3 credits may be applied to the upper level commerce elective requirement.</t>
    </r>
  </si>
  <si>
    <r>
      <rPr>
        <b/>
        <sz val="11"/>
        <rFont val="Calibri"/>
        <family val="2"/>
        <scheme val="minor"/>
      </rPr>
      <t>3.</t>
    </r>
    <r>
      <rPr>
        <sz val="11"/>
        <rFont val="Calibri"/>
        <family val="2"/>
        <scheme val="minor"/>
      </rPr>
      <t xml:space="preserve"> A maximum of 60 transfer credits can be applied to the BCOM. </t>
    </r>
    <r>
      <rPr>
        <u/>
        <sz val="11"/>
        <color theme="10"/>
        <rFont val="Calibri"/>
        <family val="2"/>
        <scheme val="minor"/>
      </rPr>
      <t xml:space="preserve">Please request a degree credit check </t>
    </r>
    <r>
      <rPr>
        <sz val="11"/>
        <rFont val="Calibri"/>
        <family val="2"/>
        <scheme val="minor"/>
      </rPr>
      <t>or speak with an academic advisor if you have more than 60 transfer credits to accurately plan your electives.</t>
    </r>
  </si>
  <si>
    <r>
      <t xml:space="preserve">Note: </t>
    </r>
    <r>
      <rPr>
        <b/>
        <sz val="11"/>
        <rFont val="Calibri"/>
        <family val="2"/>
        <scheme val="minor"/>
      </rPr>
      <t>These are not additional courses, they should be included in the courses you have listed above</t>
    </r>
    <r>
      <rPr>
        <sz val="11"/>
        <rFont val="Calibri"/>
        <family val="2"/>
        <scheme val="minor"/>
      </rPr>
      <t>.</t>
    </r>
  </si>
  <si>
    <r>
      <rPr>
        <b/>
        <sz val="11"/>
        <color rgb="FF000000"/>
        <rFont val="Calibri"/>
        <family val="2"/>
        <scheme val="minor"/>
      </rPr>
      <t>7.</t>
    </r>
    <r>
      <rPr>
        <sz val="11"/>
        <color rgb="FF000000"/>
        <rFont val="Calibri"/>
        <family val="2"/>
        <scheme val="minor"/>
      </rPr>
      <t xml:space="preserve"> Transfer credits can be applied towards elective requirements. To check your transfer credits, go to Academics &gt; Transfer Credit on your Workday Student profile.</t>
    </r>
  </si>
  <si>
    <r>
      <rPr>
        <sz val="11"/>
        <rFont val="Calibri"/>
        <family val="2"/>
        <scheme val="minor"/>
      </rPr>
      <t xml:space="preserve">This sheet relects the most recent BCOM requirements as of June 2023. Please refer to </t>
    </r>
    <r>
      <rPr>
        <u/>
        <sz val="11"/>
        <rFont val="Calibri"/>
        <family val="2"/>
        <scheme val="minor"/>
      </rPr>
      <t>https://mybcom.sauder.ubc.ca/elective-requirements</t>
    </r>
    <r>
      <rPr>
        <sz val="11"/>
        <rFont val="Calibri"/>
        <family val="2"/>
        <scheme val="minor"/>
      </rPr>
      <t xml:space="preserve"> to ensure that you are using the most recent version</t>
    </r>
  </si>
  <si>
    <r>
      <rPr>
        <b/>
        <sz val="11"/>
        <rFont val="Calibri"/>
        <family val="2"/>
        <scheme val="minor"/>
      </rPr>
      <t>1.</t>
    </r>
    <r>
      <rPr>
        <sz val="11"/>
        <rFont val="Calibri"/>
        <family val="2"/>
        <scheme val="minor"/>
      </rPr>
      <t xml:space="preserve"> Select your entry into the program (direct entry or Y2/Y3 transfer)</t>
    </r>
  </si>
  <si>
    <r>
      <rPr>
        <b/>
        <sz val="11"/>
        <rFont val="Calibri"/>
        <family val="2"/>
        <scheme val="minor"/>
      </rPr>
      <t xml:space="preserve">2. </t>
    </r>
    <r>
      <rPr>
        <sz val="11"/>
        <rFont val="Calibri"/>
        <family val="2"/>
        <scheme val="minor"/>
      </rPr>
      <t>Select your option or intended option</t>
    </r>
  </si>
  <si>
    <r>
      <rPr>
        <b/>
        <sz val="11"/>
        <rFont val="Calibri"/>
        <family val="2"/>
        <scheme val="minor"/>
      </rPr>
      <t xml:space="preserve">3. </t>
    </r>
    <r>
      <rPr>
        <sz val="11"/>
        <rFont val="Calibri"/>
        <family val="2"/>
        <scheme val="minor"/>
      </rPr>
      <t>Enter the course code and credits for each elective taken or to be taken in the green cells</t>
    </r>
  </si>
  <si>
    <r>
      <rPr>
        <b/>
        <sz val="11"/>
        <rFont val="Calibri"/>
        <family val="2"/>
        <scheme val="minor"/>
      </rPr>
      <t xml:space="preserve">4. </t>
    </r>
    <r>
      <rPr>
        <sz val="11"/>
        <rFont val="Calibri"/>
        <family val="2"/>
        <scheme val="minor"/>
      </rPr>
      <t>Students starting 2022W or later (Y2 transfer in 2023W, Y3 transfer in 2024W), please also ensure you are meeting the humanities and social science/science elective requirements at the end of this checklist.</t>
    </r>
  </si>
  <si>
    <r>
      <rPr>
        <b/>
        <sz val="11"/>
        <rFont val="Calibri"/>
        <family val="2"/>
        <scheme val="minor"/>
      </rPr>
      <t>5.</t>
    </r>
    <r>
      <rPr>
        <sz val="11"/>
        <rFont val="Calibri"/>
        <family val="2"/>
        <scheme val="minor"/>
      </rPr>
      <t xml:space="preserve"> Carefully review the notes at the bottom of the checklist to ensure you are meeting all requirements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</si>
</sst>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8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5"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19" xfId="0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13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left"/>
    </xf>
    <xf numFmtId="0" fontId="7" fillId="4" borderId="5" xfId="0" applyFont="1" applyFill="1" applyBorder="1"/>
    <xf numFmtId="0" fontId="1" fillId="0" borderId="5" xfId="0" applyFont="1" applyBorder="1"/>
    <xf numFmtId="0" fontId="3" fillId="0" borderId="4" xfId="0" applyFont="1" applyBorder="1" applyAlignment="1">
      <alignment horizontal="left" wrapText="1" indent="1"/>
    </xf>
    <xf numFmtId="0" fontId="3" fillId="0" borderId="0" xfId="0" applyFont="1" applyBorder="1" applyAlignment="1">
      <alignment horizontal="left" wrapText="1" indent="1"/>
    </xf>
    <xf numFmtId="0" fontId="3" fillId="0" borderId="5" xfId="0" applyFont="1" applyBorder="1" applyAlignment="1">
      <alignment horizontal="left" wrapText="1" indent="1"/>
    </xf>
    <xf numFmtId="0" fontId="3" fillId="0" borderId="6" xfId="0" applyFont="1" applyBorder="1" applyAlignment="1">
      <alignment horizontal="left" wrapText="1" indent="1"/>
    </xf>
    <xf numFmtId="0" fontId="3" fillId="0" borderId="7" xfId="0" applyFont="1" applyBorder="1" applyAlignment="1">
      <alignment horizontal="left" wrapText="1" indent="1"/>
    </xf>
    <xf numFmtId="0" fontId="3" fillId="0" borderId="8" xfId="0" applyFont="1" applyBorder="1" applyAlignment="1">
      <alignment horizontal="left" wrapText="1" inden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4" xfId="1" applyBorder="1" applyAlignment="1" applyProtection="1">
      <alignment horizontal="left" wrapText="1" indent="1"/>
      <protection locked="0"/>
    </xf>
    <xf numFmtId="0" fontId="2" fillId="0" borderId="0" xfId="1" applyBorder="1" applyAlignment="1" applyProtection="1">
      <alignment horizontal="left" wrapText="1" indent="1"/>
      <protection locked="0"/>
    </xf>
    <xf numFmtId="0" fontId="2" fillId="0" borderId="5" xfId="1" applyBorder="1" applyAlignment="1" applyProtection="1">
      <alignment horizontal="left" wrapText="1" indent="1"/>
      <protection locked="0"/>
    </xf>
    <xf numFmtId="0" fontId="2" fillId="0" borderId="4" xfId="1" applyBorder="1" applyAlignment="1" applyProtection="1">
      <alignment horizontal="left" vertical="center" wrapText="1" indent="1"/>
      <protection locked="0"/>
    </xf>
    <xf numFmtId="0" fontId="2" fillId="0" borderId="0" xfId="1" applyBorder="1" applyAlignment="1" applyProtection="1">
      <alignment horizontal="left" vertical="center" wrapText="1" indent="1"/>
      <protection locked="0"/>
    </xf>
    <xf numFmtId="0" fontId="2" fillId="0" borderId="5" xfId="1" applyBorder="1" applyAlignment="1" applyProtection="1">
      <alignment horizontal="left" vertical="center" wrapText="1" indent="1"/>
      <protection locked="0"/>
    </xf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3" fillId="0" borderId="5" xfId="0" applyFont="1" applyBorder="1" applyAlignment="1">
      <alignment horizontal="left" indent="1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4" xfId="1" applyFill="1" applyBorder="1" applyAlignment="1" applyProtection="1">
      <alignment horizontal="left" wrapText="1"/>
      <protection locked="0"/>
    </xf>
    <xf numFmtId="0" fontId="2" fillId="0" borderId="0" xfId="1" applyFill="1" applyBorder="1" applyAlignment="1" applyProtection="1">
      <alignment horizontal="left" wrapText="1"/>
      <protection locked="0"/>
    </xf>
    <xf numFmtId="0" fontId="2" fillId="0" borderId="5" xfId="1" applyFill="1" applyBorder="1" applyAlignment="1" applyProtection="1">
      <alignment horizontal="left" wrapText="1"/>
      <protection locked="0"/>
    </xf>
    <xf numFmtId="0" fontId="4" fillId="0" borderId="4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4" fillId="0" borderId="5" xfId="1" applyFont="1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164" fontId="1" fillId="0" borderId="0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0" fontId="0" fillId="0" borderId="4" xfId="0" applyFont="1" applyBorder="1" applyAlignment="1">
      <alignment horizontal="left" wrapText="1" indent="1"/>
    </xf>
    <xf numFmtId="0" fontId="0" fillId="0" borderId="0" xfId="0" applyFont="1" applyBorder="1" applyAlignment="1">
      <alignment horizontal="left" wrapText="1" indent="1"/>
    </xf>
    <xf numFmtId="0" fontId="0" fillId="0" borderId="5" xfId="0" applyFont="1" applyBorder="1" applyAlignment="1">
      <alignment horizontal="left" wrapText="1" indent="1"/>
    </xf>
    <xf numFmtId="0" fontId="4" fillId="0" borderId="4" xfId="0" applyFont="1" applyBorder="1"/>
    <xf numFmtId="0" fontId="4" fillId="3" borderId="13" xfId="0" applyFont="1" applyFill="1" applyBorder="1" applyProtection="1">
      <protection locked="0"/>
    </xf>
    <xf numFmtId="0" fontId="4" fillId="3" borderId="14" xfId="0" applyFont="1" applyFill="1" applyBorder="1" applyProtection="1">
      <protection locked="0"/>
    </xf>
    <xf numFmtId="0" fontId="4" fillId="4" borderId="5" xfId="0" applyFont="1" applyFill="1" applyBorder="1"/>
    <xf numFmtId="0" fontId="4" fillId="3" borderId="12" xfId="0" applyFont="1" applyFill="1" applyBorder="1" applyProtection="1">
      <protection locked="0"/>
    </xf>
    <xf numFmtId="0" fontId="4" fillId="0" borderId="4" xfId="0" applyFont="1" applyFill="1" applyBorder="1"/>
    <xf numFmtId="0" fontId="4" fillId="0" borderId="0" xfId="0" applyFont="1" applyFill="1" applyBorder="1"/>
    <xf numFmtId="0" fontId="8" fillId="0" borderId="4" xfId="0" applyFont="1" applyBorder="1"/>
    <xf numFmtId="0" fontId="9" fillId="0" borderId="0" xfId="0" applyFont="1" applyBorder="1"/>
    <xf numFmtId="0" fontId="9" fillId="0" borderId="8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4" fillId="0" borderId="0" xfId="0" applyFont="1" applyBorder="1"/>
    <xf numFmtId="0" fontId="4" fillId="3" borderId="18" xfId="0" applyFont="1" applyFill="1" applyBorder="1" applyProtection="1">
      <protection locked="0"/>
    </xf>
    <xf numFmtId="0" fontId="10" fillId="0" borderId="4" xfId="0" applyFont="1" applyFill="1" applyBorder="1"/>
    <xf numFmtId="0" fontId="4" fillId="0" borderId="5" xfId="0" applyFont="1" applyFill="1" applyBorder="1"/>
    <xf numFmtId="0" fontId="9" fillId="0" borderId="5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4" fillId="3" borderId="17" xfId="0" applyFont="1" applyFill="1" applyBorder="1" applyProtection="1">
      <protection locked="0"/>
    </xf>
    <xf numFmtId="0" fontId="4" fillId="3" borderId="15" xfId="0" applyFont="1" applyFill="1" applyBorder="1" applyProtection="1">
      <protection locked="0"/>
    </xf>
    <xf numFmtId="0" fontId="4" fillId="3" borderId="16" xfId="0" applyFont="1" applyFill="1" applyBorder="1" applyProtection="1">
      <protection locked="0"/>
    </xf>
    <xf numFmtId="0" fontId="4" fillId="0" borderId="5" xfId="0" applyFont="1" applyBorder="1"/>
    <xf numFmtId="0" fontId="5" fillId="0" borderId="5" xfId="0" applyFont="1" applyBorder="1"/>
    <xf numFmtId="0" fontId="4" fillId="4" borderId="18" xfId="0" applyFont="1" applyFill="1" applyBorder="1" applyProtection="1">
      <protection locked="0"/>
    </xf>
    <xf numFmtId="0" fontId="4" fillId="4" borderId="14" xfId="0" applyFont="1" applyFill="1" applyBorder="1" applyProtection="1">
      <protection locked="0"/>
    </xf>
    <xf numFmtId="0" fontId="4" fillId="0" borderId="0" xfId="0" applyFont="1"/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14" fontId="5" fillId="0" borderId="0" xfId="0" applyNumberFormat="1" applyFont="1" applyBorder="1" applyAlignment="1">
      <alignment vertical="center"/>
    </xf>
    <xf numFmtId="0" fontId="4" fillId="3" borderId="20" xfId="0" applyFont="1" applyFill="1" applyBorder="1" applyProtection="1">
      <protection locked="0"/>
    </xf>
    <xf numFmtId="0" fontId="4" fillId="0" borderId="4" xfId="0" applyFont="1" applyBorder="1" applyAlignment="1">
      <alignment horizontal="left" vertical="center" indent="1"/>
    </xf>
    <xf numFmtId="0" fontId="4" fillId="0" borderId="0" xfId="0" applyFont="1" applyBorder="1" applyAlignment="1">
      <alignment horizontal="left" vertical="center" indent="1"/>
    </xf>
    <xf numFmtId="0" fontId="4" fillId="0" borderId="5" xfId="0" applyFont="1" applyBorder="1" applyAlignment="1">
      <alignment horizontal="left" vertical="center" indent="1"/>
    </xf>
    <xf numFmtId="0" fontId="4" fillId="0" borderId="4" xfId="0" applyFont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wrapText="1" indent="1"/>
    </xf>
    <xf numFmtId="0" fontId="4" fillId="0" borderId="5" xfId="0" applyFont="1" applyBorder="1" applyAlignment="1">
      <alignment horizontal="left" vertical="center" wrapText="1" indent="1"/>
    </xf>
    <xf numFmtId="0" fontId="4" fillId="0" borderId="6" xfId="0" applyFont="1" applyBorder="1" applyAlignment="1">
      <alignment horizontal="left" wrapText="1" indent="1"/>
    </xf>
    <xf numFmtId="0" fontId="4" fillId="0" borderId="7" xfId="0" applyFont="1" applyBorder="1" applyAlignment="1">
      <alignment horizontal="left" wrapText="1" indent="1"/>
    </xf>
    <xf numFmtId="0" fontId="4" fillId="0" borderId="8" xfId="0" applyFont="1" applyBorder="1" applyAlignment="1">
      <alignment horizontal="left" wrapText="1" indent="1"/>
    </xf>
    <xf numFmtId="0" fontId="5" fillId="0" borderId="4" xfId="0" applyFont="1" applyBorder="1"/>
    <xf numFmtId="0" fontId="4" fillId="3" borderId="22" xfId="0" applyFont="1" applyFill="1" applyBorder="1" applyProtection="1">
      <protection locked="0"/>
    </xf>
    <xf numFmtId="0" fontId="4" fillId="3" borderId="21" xfId="0" applyFont="1" applyFill="1" applyBorder="1" applyProtection="1">
      <protection locked="0"/>
    </xf>
  </cellXfs>
  <cellStyles count="2">
    <cellStyle name="Hyperlink" xfId="1" builtinId="8"/>
    <cellStyle name="Normal" xfId="0" builtinId="0"/>
  </cellStyles>
  <dxfs count="5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ybcom.sauder.ubc.ca/elective-requirements" TargetMode="External"/><Relationship Id="rId2" Type="http://schemas.openxmlformats.org/officeDocument/2006/relationships/hyperlink" Target="https://webforms.sauder.ubc.ca/degree-credit-check" TargetMode="External"/><Relationship Id="rId1" Type="http://schemas.openxmlformats.org/officeDocument/2006/relationships/hyperlink" Target="https://docs.google.com/spreadsheets/d/17IsY0Uo4N9xi6Kd5qItBZORuLXEfFoArj7Hx6y-b6os/edit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mybcom.sauder.ubc.ca/elective-requireme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A62A2-A8BB-4192-9B1E-CE266B96BADD}">
  <sheetPr>
    <pageSetUpPr autoPageBreaks="0"/>
  </sheetPr>
  <dimension ref="A1:R67"/>
  <sheetViews>
    <sheetView showGridLines="0" tabSelected="1" topLeftCell="A57" zoomScaleNormal="100" workbookViewId="0">
      <selection activeCell="C14" sqref="C14:D14"/>
    </sheetView>
  </sheetViews>
  <sheetFormatPr defaultColWidth="0" defaultRowHeight="15" zeroHeight="1" x14ac:dyDescent="0.25"/>
  <cols>
    <col min="1" max="1" width="5.7109375" style="2" customWidth="1"/>
    <col min="2" max="2" width="24.7109375" style="2" customWidth="1"/>
    <col min="3" max="3" width="20.85546875" style="2" bestFit="1" customWidth="1"/>
    <col min="4" max="4" width="18.42578125" style="2" bestFit="1" customWidth="1"/>
    <col min="5" max="5" width="19.28515625" style="2" customWidth="1"/>
    <col min="6" max="6" width="5.7109375" hidden="1"/>
    <col min="7" max="11" width="9.140625" hidden="1"/>
    <col min="12" max="12" width="18.85546875" hidden="1"/>
    <col min="13" max="13" width="32.140625" hidden="1"/>
    <col min="14" max="14" width="20.42578125" hidden="1"/>
    <col min="15" max="16384" width="9.140625" hidden="1"/>
  </cols>
  <sheetData>
    <row r="1" spans="1:18" s="2" customFormat="1" ht="15.75" thickBot="1" x14ac:dyDescent="0.3">
      <c r="B1" s="79"/>
      <c r="C1" s="79"/>
      <c r="D1" s="79"/>
      <c r="E1" s="79"/>
    </row>
    <row r="2" spans="1:18" x14ac:dyDescent="0.25">
      <c r="B2" s="80" t="s">
        <v>0</v>
      </c>
      <c r="C2" s="81"/>
      <c r="D2" s="81"/>
      <c r="E2" s="82"/>
    </row>
    <row r="3" spans="1:18" x14ac:dyDescent="0.25">
      <c r="B3" s="83"/>
      <c r="C3" s="84"/>
      <c r="D3" s="84"/>
      <c r="E3" s="85"/>
    </row>
    <row r="4" spans="1:18" s="2" customFormat="1" ht="45" customHeight="1" thickBot="1" x14ac:dyDescent="0.3">
      <c r="B4" s="86" t="s">
        <v>56</v>
      </c>
      <c r="C4" s="87"/>
      <c r="D4" s="87"/>
      <c r="E4" s="88"/>
    </row>
    <row r="5" spans="1:18" s="2" customFormat="1" ht="15.75" thickBot="1" x14ac:dyDescent="0.3">
      <c r="B5" s="61"/>
      <c r="C5" s="62"/>
      <c r="D5" s="62"/>
      <c r="E5" s="63"/>
    </row>
    <row r="6" spans="1:18" s="2" customFormat="1" ht="16.5" thickBot="1" x14ac:dyDescent="0.3">
      <c r="B6" s="89" t="s">
        <v>43</v>
      </c>
      <c r="C6" s="90"/>
      <c r="D6" s="91" t="s">
        <v>47</v>
      </c>
      <c r="E6" s="92"/>
    </row>
    <row r="7" spans="1:18" s="2" customFormat="1" x14ac:dyDescent="0.25">
      <c r="B7" s="93" t="s">
        <v>57</v>
      </c>
      <c r="C7" s="94"/>
      <c r="D7" s="94"/>
      <c r="E7" s="95"/>
    </row>
    <row r="8" spans="1:18" s="2" customFormat="1" x14ac:dyDescent="0.25">
      <c r="B8" s="93" t="s">
        <v>58</v>
      </c>
      <c r="C8" s="94"/>
      <c r="D8" s="94"/>
      <c r="E8" s="95"/>
    </row>
    <row r="9" spans="1:18" s="2" customFormat="1" ht="30" customHeight="1" x14ac:dyDescent="0.25">
      <c r="B9" s="96" t="s">
        <v>59</v>
      </c>
      <c r="C9" s="97"/>
      <c r="D9" s="97"/>
      <c r="E9" s="98"/>
    </row>
    <row r="10" spans="1:18" s="2" customFormat="1" ht="45" customHeight="1" x14ac:dyDescent="0.25">
      <c r="B10" s="96" t="s">
        <v>60</v>
      </c>
      <c r="C10" s="97"/>
      <c r="D10" s="97"/>
      <c r="E10" s="98"/>
    </row>
    <row r="11" spans="1:18" s="2" customFormat="1" ht="30" customHeight="1" thickBot="1" x14ac:dyDescent="0.3">
      <c r="B11" s="99" t="s">
        <v>61</v>
      </c>
      <c r="C11" s="100"/>
      <c r="D11" s="100"/>
      <c r="E11" s="101"/>
    </row>
    <row r="12" spans="1:18" s="2" customFormat="1" ht="15.75" thickBot="1" x14ac:dyDescent="0.3">
      <c r="B12" s="61"/>
      <c r="C12" s="62"/>
      <c r="D12" s="62"/>
      <c r="E12" s="63"/>
    </row>
    <row r="13" spans="1:18" s="1" customFormat="1" ht="15" customHeight="1" x14ac:dyDescent="0.25">
      <c r="A13" s="2"/>
      <c r="B13" s="102" t="s">
        <v>39</v>
      </c>
      <c r="C13" s="103" t="s">
        <v>18</v>
      </c>
      <c r="D13" s="103"/>
      <c r="E13" s="76" t="s">
        <v>40</v>
      </c>
    </row>
    <row r="14" spans="1:18" s="1" customFormat="1" ht="15" customHeight="1" thickBot="1" x14ac:dyDescent="0.3">
      <c r="A14" s="2"/>
      <c r="B14" s="102" t="s">
        <v>37</v>
      </c>
      <c r="C14" s="104" t="s">
        <v>24</v>
      </c>
      <c r="D14" s="104"/>
      <c r="E14" s="76" t="s">
        <v>40</v>
      </c>
      <c r="R14" s="1" t="s">
        <v>18</v>
      </c>
    </row>
    <row r="15" spans="1:18" ht="15.75" thickBot="1" x14ac:dyDescent="0.3">
      <c r="B15" s="61" t="s">
        <v>1</v>
      </c>
      <c r="C15" s="62"/>
      <c r="D15" s="62"/>
      <c r="E15" s="63"/>
      <c r="L15" t="s">
        <v>18</v>
      </c>
      <c r="M15" t="s">
        <v>21</v>
      </c>
      <c r="N15" t="s">
        <v>29</v>
      </c>
      <c r="O15" t="s">
        <v>30</v>
      </c>
      <c r="R15" s="1" t="s">
        <v>19</v>
      </c>
    </row>
    <row r="16" spans="1:18" x14ac:dyDescent="0.25">
      <c r="B16" s="51"/>
      <c r="C16" s="64" t="s">
        <v>14</v>
      </c>
      <c r="D16" s="64" t="s">
        <v>38</v>
      </c>
      <c r="E16" s="54"/>
      <c r="L16" s="1" t="s">
        <v>18</v>
      </c>
      <c r="M16" t="s">
        <v>22</v>
      </c>
      <c r="N16" s="1" t="s">
        <v>29</v>
      </c>
      <c r="O16" s="1" t="s">
        <v>30</v>
      </c>
      <c r="R16" s="1" t="s">
        <v>20</v>
      </c>
    </row>
    <row r="17" spans="2:18" x14ac:dyDescent="0.25">
      <c r="B17" s="51" t="s">
        <v>2</v>
      </c>
      <c r="C17" s="52"/>
      <c r="D17" s="53"/>
      <c r="E17" s="15">
        <f>3-D17</f>
        <v>3</v>
      </c>
      <c r="L17" s="1" t="s">
        <v>18</v>
      </c>
      <c r="M17" t="s">
        <v>23</v>
      </c>
      <c r="N17" s="1" t="s">
        <v>29</v>
      </c>
      <c r="O17" s="1" t="s">
        <v>30</v>
      </c>
    </row>
    <row r="18" spans="2:18" x14ac:dyDescent="0.25">
      <c r="B18" s="51" t="s">
        <v>3</v>
      </c>
      <c r="C18" s="52"/>
      <c r="D18" s="53"/>
      <c r="E18" s="15">
        <f t="shared" ref="E18:E20" si="0">3-D18</f>
        <v>3</v>
      </c>
      <c r="L18" s="1" t="s">
        <v>18</v>
      </c>
      <c r="M18" t="s">
        <v>24</v>
      </c>
      <c r="N18" s="1" t="s">
        <v>29</v>
      </c>
      <c r="O18" s="1" t="s">
        <v>30</v>
      </c>
      <c r="R18" s="1" t="s">
        <v>21</v>
      </c>
    </row>
    <row r="19" spans="2:18" x14ac:dyDescent="0.25">
      <c r="B19" s="51" t="s">
        <v>4</v>
      </c>
      <c r="C19" s="52"/>
      <c r="D19" s="53"/>
      <c r="E19" s="15">
        <f t="shared" si="0"/>
        <v>3</v>
      </c>
      <c r="L19" s="1" t="s">
        <v>18</v>
      </c>
      <c r="M19" t="s">
        <v>25</v>
      </c>
      <c r="N19" s="1" t="s">
        <v>29</v>
      </c>
      <c r="O19" s="1" t="s">
        <v>30</v>
      </c>
      <c r="R19" s="1" t="s">
        <v>26</v>
      </c>
    </row>
    <row r="20" spans="2:18" x14ac:dyDescent="0.25">
      <c r="B20" s="51" t="s">
        <v>5</v>
      </c>
      <c r="C20" s="55"/>
      <c r="D20" s="53"/>
      <c r="E20" s="15">
        <f t="shared" si="0"/>
        <v>3</v>
      </c>
      <c r="L20" s="1" t="s">
        <v>18</v>
      </c>
      <c r="M20" t="s">
        <v>26</v>
      </c>
      <c r="N20" s="1" t="s">
        <v>29</v>
      </c>
      <c r="O20" s="1" t="s">
        <v>30</v>
      </c>
      <c r="R20" s="1" t="s">
        <v>22</v>
      </c>
    </row>
    <row r="21" spans="2:18" x14ac:dyDescent="0.25">
      <c r="B21" s="56"/>
      <c r="C21" s="57"/>
      <c r="D21" s="57"/>
      <c r="E21" s="54"/>
      <c r="L21" s="1" t="s">
        <v>18</v>
      </c>
      <c r="M21" t="s">
        <v>27</v>
      </c>
      <c r="N21" s="1" t="s">
        <v>29</v>
      </c>
      <c r="O21" s="1" t="s">
        <v>30</v>
      </c>
      <c r="R21" s="1" t="s">
        <v>23</v>
      </c>
    </row>
    <row r="22" spans="2:18" ht="19.5" thickBot="1" x14ac:dyDescent="0.35">
      <c r="B22" s="58" t="s">
        <v>15</v>
      </c>
      <c r="C22" s="59" t="str">
        <f>"Completed: "&amp;SUM($D$17:$D$20)</f>
        <v>Completed: 0</v>
      </c>
      <c r="D22" s="59" t="str">
        <f>"Remaining: "&amp;SUM($E$17:$E$21)</f>
        <v>Remaining: 12</v>
      </c>
      <c r="E22" s="60" t="str">
        <f>IF(SUM($E$17:$E$21)=0,"✓","")</f>
        <v/>
      </c>
      <c r="L22" s="1" t="s">
        <v>18</v>
      </c>
      <c r="M22" t="s">
        <v>28</v>
      </c>
      <c r="N22" s="1" t="s">
        <v>29</v>
      </c>
      <c r="O22" s="1" t="s">
        <v>30</v>
      </c>
      <c r="R22" s="1" t="s">
        <v>24</v>
      </c>
    </row>
    <row r="23" spans="2:18" ht="15.75" thickBot="1" x14ac:dyDescent="0.3">
      <c r="B23" s="61" t="s">
        <v>11</v>
      </c>
      <c r="C23" s="62"/>
      <c r="D23" s="62"/>
      <c r="E23" s="63"/>
      <c r="L23" s="1" t="s">
        <v>18</v>
      </c>
      <c r="M23" t="s">
        <v>33</v>
      </c>
      <c r="N23" t="s">
        <v>34</v>
      </c>
      <c r="O23" t="s">
        <v>35</v>
      </c>
      <c r="R23" s="1" t="s">
        <v>33</v>
      </c>
    </row>
    <row r="24" spans="2:18" x14ac:dyDescent="0.25">
      <c r="B24" s="51"/>
      <c r="C24" s="64" t="s">
        <v>14</v>
      </c>
      <c r="D24" s="64" t="s">
        <v>38</v>
      </c>
      <c r="E24" s="54"/>
      <c r="L24" s="1" t="s">
        <v>19</v>
      </c>
      <c r="M24" s="1" t="s">
        <v>21</v>
      </c>
      <c r="N24" t="s">
        <v>36</v>
      </c>
      <c r="O24" s="1" t="s">
        <v>30</v>
      </c>
      <c r="R24" s="1" t="s">
        <v>27</v>
      </c>
    </row>
    <row r="25" spans="2:18" x14ac:dyDescent="0.25">
      <c r="B25" s="51" t="s">
        <v>6</v>
      </c>
      <c r="C25" s="52"/>
      <c r="D25" s="53"/>
      <c r="E25" s="15">
        <f>3-D25</f>
        <v>3</v>
      </c>
      <c r="L25" s="1" t="s">
        <v>19</v>
      </c>
      <c r="M25" s="1" t="s">
        <v>22</v>
      </c>
      <c r="N25" s="1" t="s">
        <v>36</v>
      </c>
      <c r="O25" s="1" t="s">
        <v>30</v>
      </c>
      <c r="R25" s="1" t="s">
        <v>25</v>
      </c>
    </row>
    <row r="26" spans="2:18" x14ac:dyDescent="0.25">
      <c r="B26" s="51" t="s">
        <v>7</v>
      </c>
      <c r="C26" s="52"/>
      <c r="D26" s="53"/>
      <c r="E26" s="15">
        <f t="shared" ref="E26:E29" si="1">3-D26</f>
        <v>3</v>
      </c>
      <c r="L26" s="1" t="s">
        <v>19</v>
      </c>
      <c r="M26" s="1" t="s">
        <v>23</v>
      </c>
      <c r="N26" s="1" t="s">
        <v>36</v>
      </c>
      <c r="O26" s="1" t="s">
        <v>30</v>
      </c>
      <c r="R26" s="1" t="s">
        <v>31</v>
      </c>
    </row>
    <row r="27" spans="2:18" x14ac:dyDescent="0.25">
      <c r="B27" s="51" t="s">
        <v>8</v>
      </c>
      <c r="C27" s="52"/>
      <c r="D27" s="53"/>
      <c r="E27" s="15">
        <f t="shared" si="1"/>
        <v>3</v>
      </c>
      <c r="L27" s="1" t="s">
        <v>19</v>
      </c>
      <c r="M27" s="1" t="s">
        <v>24</v>
      </c>
      <c r="N27" s="1" t="s">
        <v>36</v>
      </c>
      <c r="O27" s="1" t="s">
        <v>30</v>
      </c>
      <c r="R27" t="s">
        <v>28</v>
      </c>
    </row>
    <row r="28" spans="2:18" x14ac:dyDescent="0.25">
      <c r="B28" s="51" t="s">
        <v>9</v>
      </c>
      <c r="C28" s="55"/>
      <c r="D28" s="53"/>
      <c r="E28" s="15">
        <f t="shared" si="1"/>
        <v>3</v>
      </c>
      <c r="L28" s="1" t="s">
        <v>19</v>
      </c>
      <c r="M28" s="1" t="s">
        <v>25</v>
      </c>
      <c r="N28" s="1" t="s">
        <v>36</v>
      </c>
      <c r="O28" s="1" t="s">
        <v>30</v>
      </c>
    </row>
    <row r="29" spans="2:18" x14ac:dyDescent="0.25">
      <c r="B29" s="51" t="s">
        <v>10</v>
      </c>
      <c r="C29" s="65"/>
      <c r="D29" s="53"/>
      <c r="E29" s="15">
        <f t="shared" si="1"/>
        <v>3</v>
      </c>
      <c r="L29" s="1" t="s">
        <v>19</v>
      </c>
      <c r="M29" s="1" t="s">
        <v>26</v>
      </c>
      <c r="N29" s="1" t="s">
        <v>36</v>
      </c>
      <c r="O29" s="1" t="s">
        <v>30</v>
      </c>
    </row>
    <row r="30" spans="2:18" ht="10.5" customHeight="1" x14ac:dyDescent="0.25">
      <c r="B30" s="51"/>
      <c r="C30" s="77"/>
      <c r="D30" s="78"/>
      <c r="E30" s="15">
        <f>IF(ISNUMBER(SEARCH("COMM 101 Replacement*",$B$30)),(3-$D$30),0)</f>
        <v>0</v>
      </c>
      <c r="L30" s="1" t="s">
        <v>19</v>
      </c>
      <c r="M30" s="1" t="s">
        <v>27</v>
      </c>
      <c r="N30" s="1" t="s">
        <v>36</v>
      </c>
      <c r="O30" s="1" t="s">
        <v>30</v>
      </c>
    </row>
    <row r="31" spans="2:18" ht="7.5" customHeight="1" x14ac:dyDescent="0.25">
      <c r="B31" s="66" t="str">
        <f>IF(B30="COMM 101 Replacement*", "*: Can be any level COMM or non-COMM", "")</f>
        <v/>
      </c>
      <c r="C31" s="57"/>
      <c r="D31" s="57"/>
      <c r="E31" s="54"/>
      <c r="L31" s="1" t="s">
        <v>19</v>
      </c>
      <c r="M31" s="1" t="s">
        <v>28</v>
      </c>
      <c r="N31" s="1" t="s">
        <v>36</v>
      </c>
      <c r="O31" s="1" t="s">
        <v>30</v>
      </c>
    </row>
    <row r="32" spans="2:18" ht="19.5" thickBot="1" x14ac:dyDescent="0.35">
      <c r="B32" s="58" t="str">
        <f>IF(ISNUMBER(SEARCH("Y1", $C$13)), "Required credits: 15", "Required credits: 15")</f>
        <v>Required credits: 15</v>
      </c>
      <c r="C32" s="59" t="str">
        <f>"Completed: "&amp;SUM($D$25:$D$30)</f>
        <v>Completed: 0</v>
      </c>
      <c r="D32" s="59" t="str">
        <f>"Remaining: "&amp;SUM($E$25:$E$30)</f>
        <v>Remaining: 15</v>
      </c>
      <c r="E32" s="60" t="str">
        <f>IF(SUM($E$25:$E$30)=0,"✓","")</f>
        <v/>
      </c>
      <c r="L32" t="s">
        <v>19</v>
      </c>
      <c r="M32" s="1" t="s">
        <v>31</v>
      </c>
      <c r="N32" s="1" t="s">
        <v>36</v>
      </c>
      <c r="O32" s="1" t="s">
        <v>32</v>
      </c>
    </row>
    <row r="33" spans="2:15" ht="15.75" thickBot="1" x14ac:dyDescent="0.3">
      <c r="B33" s="61" t="s">
        <v>12</v>
      </c>
      <c r="C33" s="62"/>
      <c r="D33" s="62"/>
      <c r="E33" s="63"/>
      <c r="L33" s="1" t="s">
        <v>20</v>
      </c>
      <c r="M33" s="1" t="s">
        <v>21</v>
      </c>
      <c r="N33" s="1" t="s">
        <v>36</v>
      </c>
      <c r="O33" s="1" t="s">
        <v>30</v>
      </c>
    </row>
    <row r="34" spans="2:15" x14ac:dyDescent="0.25">
      <c r="B34" s="51"/>
      <c r="C34" s="64" t="s">
        <v>14</v>
      </c>
      <c r="D34" s="64" t="s">
        <v>38</v>
      </c>
      <c r="E34" s="54"/>
      <c r="L34" s="1" t="s">
        <v>20</v>
      </c>
      <c r="M34" s="1" t="s">
        <v>22</v>
      </c>
      <c r="N34" s="1" t="s">
        <v>36</v>
      </c>
      <c r="O34" s="1" t="s">
        <v>30</v>
      </c>
    </row>
    <row r="35" spans="2:15" s="2" customFormat="1" x14ac:dyDescent="0.25">
      <c r="B35" s="51" t="str">
        <f>IF(ISNUMBER(SEARCH("Global Supply Chain &amp; Logistics",$C$14)),"","Upper Level Course 1")</f>
        <v>Upper Level Course 1</v>
      </c>
      <c r="C35" s="52"/>
      <c r="D35" s="53"/>
      <c r="E35" s="15">
        <f>IF(ISNUMBER(SEARCH("Upper Level Course 1",B35)),(3-D35),0)</f>
        <v>3</v>
      </c>
      <c r="L35" s="2" t="s">
        <v>20</v>
      </c>
      <c r="M35" s="2" t="s">
        <v>23</v>
      </c>
      <c r="N35" s="2" t="s">
        <v>36</v>
      </c>
      <c r="O35" s="2" t="s">
        <v>30</v>
      </c>
    </row>
    <row r="36" spans="2:15" s="2" customFormat="1" ht="16.5" customHeight="1" x14ac:dyDescent="0.25">
      <c r="B36" s="51" t="str">
        <f>IF(ISNUMBER(SEARCH("Operations &amp; Logistics",$C$14)),"Upper Level Course 2","")</f>
        <v/>
      </c>
      <c r="C36" s="52"/>
      <c r="D36" s="72"/>
      <c r="E36" s="15">
        <f>IF(ISNUMBER(SEARCH("Upper Level Course 2",B36)),(3-D36),0)</f>
        <v>0</v>
      </c>
      <c r="L36" s="2" t="s">
        <v>20</v>
      </c>
      <c r="M36" s="2" t="s">
        <v>24</v>
      </c>
      <c r="N36" s="2" t="s">
        <v>36</v>
      </c>
      <c r="O36" s="2" t="s">
        <v>30</v>
      </c>
    </row>
    <row r="37" spans="2:15" hidden="1" x14ac:dyDescent="0.25">
      <c r="B37" s="56"/>
      <c r="C37" s="57"/>
      <c r="D37" s="57"/>
      <c r="E37" s="67"/>
      <c r="L37" s="1" t="s">
        <v>20</v>
      </c>
      <c r="M37" s="1" t="s">
        <v>25</v>
      </c>
      <c r="N37" s="1" t="s">
        <v>36</v>
      </c>
      <c r="O37" s="1" t="s">
        <v>30</v>
      </c>
    </row>
    <row r="38" spans="2:15" ht="19.5" thickBot="1" x14ac:dyDescent="0.35">
      <c r="B38" s="58" t="str" cm="1">
        <f t="array" ref="B38">IFERROR(_xlfn.IFS(ISNUMBER(SEARCH("Global Supply Chain &amp; Logistics",$C$14)),"Credits Required: 0",ISNUMBER(SEARCH("Operations &amp; Logistics",$C$14)),"Required Credits: 6"),"Required Credits: 3")</f>
        <v>Required Credits: 3</v>
      </c>
      <c r="C38" s="59" t="str">
        <f>"Completed: "&amp;SUM($D$35:$D$36)</f>
        <v>Completed: 0</v>
      </c>
      <c r="D38" s="59" t="str">
        <f>"Remaining: "&amp;SUM($E$35:$E$36)</f>
        <v>Remaining: 3</v>
      </c>
      <c r="E38" s="68" t="str">
        <f>IF(SUM($E$35:$E$36)=0,"✓","")</f>
        <v/>
      </c>
      <c r="F38" s="1"/>
      <c r="L38" s="1" t="s">
        <v>20</v>
      </c>
      <c r="M38" s="1" t="s">
        <v>26</v>
      </c>
      <c r="N38" s="1" t="s">
        <v>36</v>
      </c>
      <c r="O38" s="1" t="s">
        <v>30</v>
      </c>
    </row>
    <row r="39" spans="2:15" ht="15.75" thickBot="1" x14ac:dyDescent="0.3">
      <c r="B39" s="61" t="s">
        <v>13</v>
      </c>
      <c r="C39" s="62"/>
      <c r="D39" s="62"/>
      <c r="E39" s="63"/>
      <c r="L39" s="1" t="s">
        <v>20</v>
      </c>
      <c r="M39" s="1" t="s">
        <v>28</v>
      </c>
      <c r="N39" s="1" t="s">
        <v>36</v>
      </c>
      <c r="O39" s="1" t="s">
        <v>30</v>
      </c>
    </row>
    <row r="40" spans="2:15" x14ac:dyDescent="0.25">
      <c r="B40" s="69"/>
      <c r="C40" s="70" t="s">
        <v>14</v>
      </c>
      <c r="D40" s="70" t="s">
        <v>38</v>
      </c>
      <c r="E40" s="71"/>
      <c r="L40" s="1" t="s">
        <v>20</v>
      </c>
      <c r="M40" s="1" t="s">
        <v>31</v>
      </c>
      <c r="N40" s="1" t="s">
        <v>36</v>
      </c>
      <c r="O40" s="1" t="s">
        <v>32</v>
      </c>
    </row>
    <row r="41" spans="2:15" x14ac:dyDescent="0.25">
      <c r="B41" s="51" t="s">
        <v>6</v>
      </c>
      <c r="C41" s="52"/>
      <c r="D41" s="53"/>
      <c r="E41" s="15">
        <f>3-D41</f>
        <v>3</v>
      </c>
      <c r="L41" s="2" t="s">
        <v>18</v>
      </c>
      <c r="M41" s="2" t="s">
        <v>26</v>
      </c>
      <c r="N41" s="2" t="s">
        <v>29</v>
      </c>
      <c r="O41" s="2" t="s">
        <v>30</v>
      </c>
    </row>
    <row r="42" spans="2:15" x14ac:dyDescent="0.25">
      <c r="B42" s="51" t="s">
        <v>7</v>
      </c>
      <c r="C42" s="52"/>
      <c r="D42" s="72"/>
      <c r="E42" s="15">
        <f t="shared" ref="E42:E45" si="2">3-D42</f>
        <v>3</v>
      </c>
      <c r="L42" s="2" t="s">
        <v>19</v>
      </c>
      <c r="M42" s="2" t="s">
        <v>26</v>
      </c>
      <c r="N42" s="2" t="s">
        <v>36</v>
      </c>
      <c r="O42" s="2" t="s">
        <v>30</v>
      </c>
    </row>
    <row r="43" spans="2:15" x14ac:dyDescent="0.25">
      <c r="B43" s="51" t="s">
        <v>8</v>
      </c>
      <c r="C43" s="73"/>
      <c r="D43" s="52"/>
      <c r="E43" s="15">
        <f t="shared" si="2"/>
        <v>3</v>
      </c>
      <c r="L43" s="2" t="s">
        <v>20</v>
      </c>
      <c r="M43" s="2" t="s">
        <v>26</v>
      </c>
      <c r="N43" s="2" t="s">
        <v>36</v>
      </c>
      <c r="O43" s="2" t="s">
        <v>30</v>
      </c>
    </row>
    <row r="44" spans="2:15" x14ac:dyDescent="0.25">
      <c r="B44" s="51" t="s">
        <v>9</v>
      </c>
      <c r="C44" s="55"/>
      <c r="D44" s="74"/>
      <c r="E44" s="15">
        <f t="shared" si="2"/>
        <v>3</v>
      </c>
    </row>
    <row r="45" spans="2:15" s="2" customFormat="1" x14ac:dyDescent="0.25">
      <c r="B45" s="51" t="str">
        <f>IF(OR(ISNUMBER(SEARCH("Y2 Transfer",$C$13)),ISNUMBER(SEARCH("Y3 Transfer",$C$13))),"COMM 101 Replacement","")</f>
        <v/>
      </c>
      <c r="C45" s="65"/>
      <c r="D45" s="53"/>
      <c r="E45" s="15" t="str">
        <f>IF(OR(ISNUMBER(SEARCH("Y2 Transfer", $C$13)), ISNUMBER(SEARCH("Y3 Transfer", $C$13))), 3-D45, "")</f>
        <v/>
      </c>
    </row>
    <row r="46" spans="2:15" x14ac:dyDescent="0.25">
      <c r="B46" s="66"/>
      <c r="C46" s="57"/>
      <c r="D46" s="57"/>
      <c r="E46" s="75"/>
    </row>
    <row r="47" spans="2:15" ht="19.5" thickBot="1" x14ac:dyDescent="0.35">
      <c r="B47" s="58" t="str">
        <f>IF(ISNUMBER(SEARCH("Y1", $C$13)), "Required credits: 12", "Required credits: 15")</f>
        <v>Required credits: 12</v>
      </c>
      <c r="C47" s="59" t="str">
        <f>"Completed: "&amp;SUM($D$41:$D$45)</f>
        <v>Completed: 0</v>
      </c>
      <c r="D47" s="59" t="str">
        <f>"Remaining: "&amp;SUM($E$41:$E$45)</f>
        <v>Remaining: 12</v>
      </c>
      <c r="E47" s="60" t="str">
        <f>IF(SUM($E$41:$E$44)=0,"✓","")</f>
        <v/>
      </c>
    </row>
    <row r="48" spans="2:15" s="2" customFormat="1" ht="15.75" thickBot="1" x14ac:dyDescent="0.3">
      <c r="B48" s="23" t="s">
        <v>42</v>
      </c>
      <c r="C48" s="24"/>
      <c r="D48" s="24"/>
      <c r="E48" s="25"/>
    </row>
    <row r="49" spans="2:5" s="3" customFormat="1" ht="45" customHeight="1" x14ac:dyDescent="0.25">
      <c r="B49" s="43" t="s">
        <v>48</v>
      </c>
      <c r="C49" s="44"/>
      <c r="D49" s="44"/>
      <c r="E49" s="45"/>
    </row>
    <row r="50" spans="2:5" s="3" customFormat="1" ht="15" customHeight="1" x14ac:dyDescent="0.25">
      <c r="B50" s="37" t="s">
        <v>41</v>
      </c>
      <c r="C50" s="38"/>
      <c r="D50" s="38"/>
      <c r="E50" s="39"/>
    </row>
    <row r="51" spans="2:5" s="3" customFormat="1" ht="30" customHeight="1" x14ac:dyDescent="0.25">
      <c r="B51" s="40" t="s">
        <v>54</v>
      </c>
      <c r="C51" s="41"/>
      <c r="D51" s="41"/>
      <c r="E51" s="42"/>
    </row>
    <row r="52" spans="2:5" x14ac:dyDescent="0.25">
      <c r="B52" s="4"/>
      <c r="C52" s="5"/>
      <c r="D52" s="5" t="s">
        <v>14</v>
      </c>
      <c r="E52" s="6"/>
    </row>
    <row r="53" spans="2:5" x14ac:dyDescent="0.25">
      <c r="B53" s="35" t="s">
        <v>16</v>
      </c>
      <c r="C53" s="36"/>
      <c r="D53" s="11"/>
      <c r="E53" s="6"/>
    </row>
    <row r="54" spans="2:5" ht="15.75" thickBot="1" x14ac:dyDescent="0.3">
      <c r="B54" s="35" t="s">
        <v>17</v>
      </c>
      <c r="C54" s="36"/>
      <c r="D54" s="12"/>
      <c r="E54" s="16"/>
    </row>
    <row r="55" spans="2:5" s="2" customFormat="1" ht="15.75" thickBot="1" x14ac:dyDescent="0.3">
      <c r="B55" s="8"/>
      <c r="C55" s="9"/>
      <c r="D55" s="9"/>
      <c r="E55" s="10"/>
    </row>
    <row r="56" spans="2:5" s="2" customFormat="1" x14ac:dyDescent="0.25">
      <c r="B56" s="14" t="s">
        <v>44</v>
      </c>
      <c r="C56" s="13"/>
      <c r="D56" s="46"/>
      <c r="E56" s="47"/>
    </row>
    <row r="57" spans="2:5" s="2" customFormat="1" ht="30" customHeight="1" x14ac:dyDescent="0.25">
      <c r="B57" s="48" t="s">
        <v>45</v>
      </c>
      <c r="C57" s="49"/>
      <c r="D57" s="49"/>
      <c r="E57" s="50"/>
    </row>
    <row r="58" spans="2:5" s="2" customFormat="1" ht="45" customHeight="1" x14ac:dyDescent="0.25">
      <c r="B58" s="26" t="s">
        <v>49</v>
      </c>
      <c r="C58" s="27"/>
      <c r="D58" s="27"/>
      <c r="E58" s="28"/>
    </row>
    <row r="59" spans="2:5" s="2" customFormat="1" ht="44.25" customHeight="1" x14ac:dyDescent="0.25">
      <c r="B59" s="29" t="s">
        <v>53</v>
      </c>
      <c r="C59" s="30"/>
      <c r="D59" s="30"/>
      <c r="E59" s="31"/>
    </row>
    <row r="60" spans="2:5" s="2" customFormat="1" x14ac:dyDescent="0.25">
      <c r="B60" s="32" t="s">
        <v>46</v>
      </c>
      <c r="C60" s="33"/>
      <c r="D60" s="33"/>
      <c r="E60" s="34"/>
    </row>
    <row r="61" spans="2:5" s="2" customFormat="1" x14ac:dyDescent="0.25">
      <c r="B61" s="32" t="s">
        <v>51</v>
      </c>
      <c r="C61" s="33"/>
      <c r="D61" s="33"/>
      <c r="E61" s="34"/>
    </row>
    <row r="62" spans="2:5" s="2" customFormat="1" ht="30" customHeight="1" x14ac:dyDescent="0.25">
      <c r="B62" s="17" t="s">
        <v>50</v>
      </c>
      <c r="C62" s="18"/>
      <c r="D62" s="18"/>
      <c r="E62" s="19"/>
    </row>
    <row r="63" spans="2:5" s="2" customFormat="1" ht="30" customHeight="1" x14ac:dyDescent="0.25">
      <c r="B63" s="17" t="s">
        <v>55</v>
      </c>
      <c r="C63" s="18"/>
      <c r="D63" s="18"/>
      <c r="E63" s="19"/>
    </row>
    <row r="64" spans="2:5" s="2" customFormat="1" ht="45" customHeight="1" thickBot="1" x14ac:dyDescent="0.3">
      <c r="B64" s="20" t="s">
        <v>52</v>
      </c>
      <c r="C64" s="21"/>
      <c r="D64" s="21"/>
      <c r="E64" s="22"/>
    </row>
    <row r="65" spans="1:5" s="7" customFormat="1" ht="15.75" thickBot="1" x14ac:dyDescent="0.3">
      <c r="A65" s="5"/>
      <c r="B65" s="8"/>
      <c r="C65" s="9"/>
      <c r="D65" s="9"/>
      <c r="E65" s="10"/>
    </row>
    <row r="66" spans="1:5" x14ac:dyDescent="0.25"/>
    <row r="67" spans="1:5" x14ac:dyDescent="0.25"/>
  </sheetData>
  <sheetProtection selectLockedCells="1"/>
  <sortState xmlns:xlrd2="http://schemas.microsoft.com/office/spreadsheetml/2017/richdata2" ref="R18:R27">
    <sortCondition ref="R18:R27"/>
  </sortState>
  <mergeCells count="31">
    <mergeCell ref="B4:E4"/>
    <mergeCell ref="B5:E5"/>
    <mergeCell ref="B12:E12"/>
    <mergeCell ref="D56:E56"/>
    <mergeCell ref="B57:E57"/>
    <mergeCell ref="B61:E61"/>
    <mergeCell ref="B53:C53"/>
    <mergeCell ref="B50:E50"/>
    <mergeCell ref="B54:C54"/>
    <mergeCell ref="B15:E15"/>
    <mergeCell ref="B23:E23"/>
    <mergeCell ref="B33:E33"/>
    <mergeCell ref="B39:E39"/>
    <mergeCell ref="B51:E51"/>
    <mergeCell ref="B49:E49"/>
    <mergeCell ref="B62:E62"/>
    <mergeCell ref="B63:E63"/>
    <mergeCell ref="B64:E64"/>
    <mergeCell ref="B11:E11"/>
    <mergeCell ref="B2:E3"/>
    <mergeCell ref="B48:E48"/>
    <mergeCell ref="C13:D13"/>
    <mergeCell ref="C14:D14"/>
    <mergeCell ref="B7:E7"/>
    <mergeCell ref="B8:E8"/>
    <mergeCell ref="B9:E9"/>
    <mergeCell ref="B10:E10"/>
    <mergeCell ref="B6:C6"/>
    <mergeCell ref="B58:E58"/>
    <mergeCell ref="B59:E59"/>
    <mergeCell ref="B60:E60"/>
  </mergeCells>
  <conditionalFormatting sqref="C30:D30">
    <cfRule type="expression" dxfId="4" priority="4">
      <formula>SEARCH("Y1 (Direct Entry)",$C$13)&gt;0</formula>
    </cfRule>
  </conditionalFormatting>
  <conditionalFormatting sqref="C36:D36">
    <cfRule type="expression" dxfId="3" priority="3">
      <formula>NOT(IFERROR(SEARCH("Operations &amp; Logistics",$C$14)&gt;0,FALSE))</formula>
    </cfRule>
  </conditionalFormatting>
  <conditionalFormatting sqref="C35:D35">
    <cfRule type="expression" dxfId="2" priority="2">
      <formula>IFERROR(SEARCH("Global Supply Chain &amp; Logistics",$C$14)&gt;0,FALSE)</formula>
    </cfRule>
  </conditionalFormatting>
  <conditionalFormatting sqref="C45:D45">
    <cfRule type="expression" dxfId="0" priority="1">
      <formula>SEARCH("Y1 (Direct Entry)",$C$13)&gt;0</formula>
    </cfRule>
  </conditionalFormatting>
  <dataValidations count="9">
    <dataValidation type="whole" operator="greaterThan" allowBlank="1" showInputMessage="1" showErrorMessage="1" errorTitle="Please enter a number" error="The number of credits earned for this elective should be entered here." sqref="D21:E21" xr:uid="{5B65AEE1-86CE-4F31-AAF3-B31FFC70F008}">
      <formula1>0</formula1>
    </dataValidation>
    <dataValidation type="textLength" allowBlank="1" showInputMessage="1" showErrorMessage="1" errorTitle="Enter 4 digit course code" error="Example: &quot;ENGL&quot;" sqref="C21" xr:uid="{E42A63B8-DD2E-4D89-ADBC-3B59B5EAF998}">
      <formula1>4</formula1>
      <formula2>4</formula2>
    </dataValidation>
    <dataValidation allowBlank="1" showInputMessage="1" showErrorMessage="1" errorTitle="Enter a 4 digit course code" error="Example: &quot;ENGL&quot;" sqref="C25:C30 C35:C36 C41:C45" xr:uid="{AED93348-09B6-4B69-AAE2-5597F8333B0E}"/>
    <dataValidation type="list" allowBlank="1" showInputMessage="1" showErrorMessage="1" sqref="C13:D13" xr:uid="{42D15331-A697-47B0-BCA1-ADFFEB7C79C9}">
      <formula1>$R$14:$R$16</formula1>
    </dataValidation>
    <dataValidation type="whole" operator="greaterThanOrEqual" allowBlank="1" showInputMessage="1" showErrorMessage="1" errorTitle="Please enter a number" error="The number of credits earned for this elective should be entered here." sqref="D25:E30 D17:E20 D35:E36 D41:E45" xr:uid="{386B74D2-8A90-473E-A84F-470ECFF48685}">
      <formula1>0</formula1>
    </dataValidation>
    <dataValidation allowBlank="1" showInputMessage="1" showErrorMessage="1" errorTitle="Enter 4 digit course code" error="Example: &quot;ENGL&quot;" sqref="C17:C20" xr:uid="{3E3E0D99-F587-4D87-A3A8-0A4A4EAF8FC0}"/>
    <dataValidation type="custom" allowBlank="1" showInputMessage="1" showErrorMessage="1" sqref="B50:E50 B59:E59" xr:uid="{E463B4C5-0C0B-4141-8F69-45FD019A704D}">
      <formula1>"&lt;0&gt;0"</formula1>
    </dataValidation>
    <dataValidation type="custom" allowBlank="1" showInputMessage="1" showErrorMessage="1" sqref="B58:E58" xr:uid="{25798469-9D66-41FF-9396-10456ED286FD}">
      <formula1>"0&gt;0"</formula1>
    </dataValidation>
    <dataValidation type="list" allowBlank="1" showInputMessage="1" showErrorMessage="1" sqref="C14:D14" xr:uid="{71FF4D49-A049-4684-9C55-A039177B7B20}">
      <formula1>$R$18:$R$27</formula1>
    </dataValidation>
  </dataValidations>
  <hyperlinks>
    <hyperlink ref="B50:D50" r:id="rId1" location="gid=1480906549" display="See BCOM Elective List for eligible courses:" xr:uid="{9933DBD2-357D-4283-AD01-F9A798D4250D}"/>
    <hyperlink ref="B59:E59" r:id="rId2" display="A maximum of 60 transfer credits can be applied to the BCOM. Please request a degree credit check if you  you have more than 60 transfer credits to accurately plan your electives." xr:uid="{C4247AB8-443F-40BF-BDC4-E9026D403241}"/>
    <hyperlink ref="B58:E58" r:id="rId3" location="notforcredit" display="2. Avoid taking non-Commerce electives that are not for credit in the BCom program. Confirm that the electives you have selected will count for credit in the BCom program by reviewing the not-for-credit tables on the bottom of the Electives page." xr:uid="{4A453863-76C9-4022-8DAC-C7F182C6F653}"/>
    <hyperlink ref="B4:E4" r:id="rId4" display="This sheet relects the most recent BCOM requirements as of June 2023. Please refer to https://mybcom.sauder.ubc.ca/elective-requirements to ensure that you are using the most recent version" xr:uid="{AAFEF5B1-2701-4840-987B-AC7AB9CF6522}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Elective Checklist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SauderIT</dc:creator>
  <cp:lastModifiedBy>Altintop, Zeynep</cp:lastModifiedBy>
  <cp:lastPrinted>2023-04-03T20:00:37Z</cp:lastPrinted>
  <dcterms:created xsi:type="dcterms:W3CDTF">2023-03-30T17:40:35Z</dcterms:created>
  <dcterms:modified xsi:type="dcterms:W3CDTF">2025-04-09T21:57:59Z</dcterms:modified>
</cp:coreProperties>
</file>